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2022\27-06 Penyampaian Rankhir RKPD 23\Excel Share OPD\Share OPD\"/>
    </mc:Choice>
  </mc:AlternateContent>
  <xr:revisionPtr revIDLastSave="0" documentId="13_ncr:1_{351F7DE0-4018-4298-B3A8-F6D3D7B4A2F5}" xr6:coauthVersionLast="47" xr6:coauthVersionMax="47" xr10:uidLastSave="{00000000-0000-0000-0000-000000000000}"/>
  <bookViews>
    <workbookView xWindow="-110" yWindow="-110" windowWidth="19420" windowHeight="10420" xr2:uid="{CF996DF7-26FF-4461-ADA6-09ABE5D385E7}"/>
  </bookViews>
  <sheets>
    <sheet name="RKPD2023" sheetId="1" r:id="rId1"/>
  </sheets>
  <externalReferences>
    <externalReference r:id="rId2"/>
    <externalReference r:id="rId3"/>
    <externalReference r:id="rId4"/>
  </externalReferences>
  <definedNames>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#REF!</definedName>
    <definedName name="_105Excel_BuiltIn_Database_3_1_1">#REF!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#REF!</definedName>
    <definedName name="_201W_3_1_1">#REF!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(#REF!,#REF!,#REF!,#REF!,#REF!,#REF!,#REF!,#REF!,#REF!,#REF!,#REF!,#REF!,#REF!,#REF!,#REF!,#REF!)</definedName>
    <definedName name="_98es2b_3_1_1">(#REF!,#REF!,#REF!,#REF!,#REF!,#REF!,#REF!,#REF!,#REF!,#REF!,#REF!,#REF!,#REF!,#REF!,#REF!,#REF!)</definedName>
    <definedName name="_99es2b_3_1_1_1">(#REF!,#REF!,#REF!,#REF!,#REF!,#REF!,#REF!,#REF!,#REF!,#REF!,#REF!,#REF!,#REF!,#REF!,#REF!,#REF!)</definedName>
    <definedName name="_9cari_2_1_3_1_1">#REF!</definedName>
    <definedName name="_EEE16">'[1]5-ALAT(1)'!$AZ$23</definedName>
    <definedName name="_xlnm._FilterDatabase" localSheetId="0" hidden="1">RKPD2023!$A$3:$L$54</definedName>
    <definedName name="_MMM02">'[1]4-Basic Price'!$F$52</definedName>
    <definedName name="_MMM06">'[1]4-Basic Price'!$F$56</definedName>
    <definedName name="_MMM10">'[1]4-Basic Price'!$F$60</definedName>
    <definedName name="AA">#REF!</definedName>
    <definedName name="AAS">#REF!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#REF!</definedName>
    <definedName name="DIKSTRUK">#REF!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(#REF!,#REF!,#REF!,#REF!,#REF!,#REF!,#REF!,#REF!,#REF!,#REF!,#REF!,#REF!,#REF!,#REF!,#REF!,#REF!)</definedName>
    <definedName name="es2b_1">(#REF!,#REF!,#REF!,#REF!,#REF!,#REF!,#REF!,#REF!,#REF!,#REF!,#REF!,#REF!,#REF!,#REF!,#REF!,#REF!)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#REF!</definedName>
    <definedName name="Excel_BuiltIn_Database_1">#REF!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#REF!</definedName>
    <definedName name="Excel_BuiltIn_Print_Area_4_1_3">#REF!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#REF!</definedName>
    <definedName name="Excel_BuiltIn_Print_Titles_1_1">#REF!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#REF!</definedName>
    <definedName name="FOR_HONOR">#REF!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#REF!</definedName>
    <definedName name="SATUAN_1">#REF!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3" i="1" l="1"/>
  <c r="K52" i="1"/>
  <c r="C51" i="1"/>
  <c r="K51" i="1" s="1"/>
  <c r="J50" i="1"/>
  <c r="I50" i="1"/>
  <c r="H50" i="1"/>
  <c r="G50" i="1"/>
  <c r="F50" i="1"/>
  <c r="E50" i="1"/>
  <c r="D50" i="1"/>
  <c r="C49" i="1"/>
  <c r="K48" i="1"/>
  <c r="K47" i="1"/>
  <c r="J46" i="1"/>
  <c r="I46" i="1"/>
  <c r="H46" i="1"/>
  <c r="G46" i="1"/>
  <c r="F46" i="1"/>
  <c r="E46" i="1"/>
  <c r="D46" i="1"/>
  <c r="C45" i="1"/>
  <c r="K45" i="1" s="1"/>
  <c r="K44" i="1"/>
  <c r="K43" i="1"/>
  <c r="K42" i="1"/>
  <c r="K41" i="1"/>
  <c r="C40" i="1"/>
  <c r="K40" i="1" s="1"/>
  <c r="K39" i="1"/>
  <c r="K38" i="1"/>
  <c r="J37" i="1"/>
  <c r="I37" i="1"/>
  <c r="H37" i="1"/>
  <c r="G37" i="1"/>
  <c r="F37" i="1"/>
  <c r="E37" i="1"/>
  <c r="D37" i="1"/>
  <c r="K36" i="1"/>
  <c r="J35" i="1"/>
  <c r="I35" i="1"/>
  <c r="H35" i="1"/>
  <c r="G35" i="1"/>
  <c r="F35" i="1"/>
  <c r="E35" i="1"/>
  <c r="D35" i="1"/>
  <c r="C35" i="1"/>
  <c r="K34" i="1"/>
  <c r="K33" i="1"/>
  <c r="K32" i="1"/>
  <c r="J31" i="1"/>
  <c r="I31" i="1"/>
  <c r="H31" i="1"/>
  <c r="G31" i="1"/>
  <c r="F31" i="1"/>
  <c r="E31" i="1"/>
  <c r="D31" i="1"/>
  <c r="C31" i="1"/>
  <c r="C30" i="1"/>
  <c r="K29" i="1"/>
  <c r="K28" i="1"/>
  <c r="J27" i="1"/>
  <c r="I27" i="1"/>
  <c r="H27" i="1"/>
  <c r="G27" i="1"/>
  <c r="F27" i="1"/>
  <c r="E27" i="1"/>
  <c r="D27" i="1"/>
  <c r="C25" i="1"/>
  <c r="J24" i="1"/>
  <c r="J23" i="1" s="1"/>
  <c r="I24" i="1"/>
  <c r="I23" i="1" s="1"/>
  <c r="H24" i="1"/>
  <c r="H23" i="1" s="1"/>
  <c r="G24" i="1"/>
  <c r="G23" i="1" s="1"/>
  <c r="F24" i="1"/>
  <c r="F23" i="1" s="1"/>
  <c r="E24" i="1"/>
  <c r="E23" i="1" s="1"/>
  <c r="D24" i="1"/>
  <c r="D23" i="1" s="1"/>
  <c r="C22" i="1"/>
  <c r="K22" i="1" s="1"/>
  <c r="J21" i="1"/>
  <c r="J20" i="1" s="1"/>
  <c r="I21" i="1"/>
  <c r="I20" i="1" s="1"/>
  <c r="H21" i="1"/>
  <c r="H20" i="1" s="1"/>
  <c r="G21" i="1"/>
  <c r="G20" i="1" s="1"/>
  <c r="F21" i="1"/>
  <c r="F20" i="1" s="1"/>
  <c r="E21" i="1"/>
  <c r="E20" i="1" s="1"/>
  <c r="D21" i="1"/>
  <c r="D20" i="1" s="1"/>
  <c r="C21" i="1"/>
  <c r="C20" i="1" s="1"/>
  <c r="C19" i="1"/>
  <c r="J18" i="1"/>
  <c r="J17" i="1" s="1"/>
  <c r="I18" i="1"/>
  <c r="I17" i="1" s="1"/>
  <c r="H18" i="1"/>
  <c r="H17" i="1" s="1"/>
  <c r="G18" i="1"/>
  <c r="G17" i="1" s="1"/>
  <c r="F18" i="1"/>
  <c r="F17" i="1" s="1"/>
  <c r="E18" i="1"/>
  <c r="E17" i="1" s="1"/>
  <c r="D18" i="1"/>
  <c r="D17" i="1" s="1"/>
  <c r="C16" i="1"/>
  <c r="K16" i="1" s="1"/>
  <c r="C15" i="1"/>
  <c r="K15" i="1" s="1"/>
  <c r="J14" i="1"/>
  <c r="J13" i="1" s="1"/>
  <c r="I14" i="1"/>
  <c r="I13" i="1" s="1"/>
  <c r="H14" i="1"/>
  <c r="H13" i="1" s="1"/>
  <c r="G14" i="1"/>
  <c r="G13" i="1" s="1"/>
  <c r="F14" i="1"/>
  <c r="F13" i="1" s="1"/>
  <c r="E14" i="1"/>
  <c r="E13" i="1" s="1"/>
  <c r="D14" i="1"/>
  <c r="D13" i="1" s="1"/>
  <c r="C12" i="1"/>
  <c r="K12" i="1" s="1"/>
  <c r="K11" i="1"/>
  <c r="C10" i="1"/>
  <c r="K10" i="1" s="1"/>
  <c r="C9" i="1"/>
  <c r="K8" i="1"/>
  <c r="K7" i="1"/>
  <c r="J6" i="1"/>
  <c r="J5" i="1" s="1"/>
  <c r="I6" i="1"/>
  <c r="I5" i="1" s="1"/>
  <c r="H6" i="1"/>
  <c r="H5" i="1" s="1"/>
  <c r="G6" i="1"/>
  <c r="G5" i="1" s="1"/>
  <c r="F6" i="1"/>
  <c r="F5" i="1" s="1"/>
  <c r="E6" i="1"/>
  <c r="E5" i="1" s="1"/>
  <c r="D6" i="1"/>
  <c r="D5" i="1" s="1"/>
  <c r="K49" i="1" l="1"/>
  <c r="C46" i="1"/>
  <c r="K46" i="1" s="1"/>
  <c r="K25" i="1"/>
  <c r="C24" i="1"/>
  <c r="C23" i="1" s="1"/>
  <c r="K19" i="1"/>
  <c r="C18" i="1"/>
  <c r="C17" i="1" s="1"/>
  <c r="K17" i="1" s="1"/>
  <c r="F26" i="1"/>
  <c r="F4" i="1" s="1"/>
  <c r="J26" i="1"/>
  <c r="J4" i="1" s="1"/>
  <c r="C6" i="1"/>
  <c r="K6" i="1" s="1"/>
  <c r="C37" i="1"/>
  <c r="K37" i="1" s="1"/>
  <c r="K9" i="1"/>
  <c r="E26" i="1"/>
  <c r="E4" i="1" s="1"/>
  <c r="I26" i="1"/>
  <c r="I4" i="1" s="1"/>
  <c r="G26" i="1"/>
  <c r="G4" i="1" s="1"/>
  <c r="D26" i="1"/>
  <c r="D4" i="1" s="1"/>
  <c r="H26" i="1"/>
  <c r="H4" i="1" s="1"/>
  <c r="K20" i="1"/>
  <c r="K31" i="1"/>
  <c r="C14" i="1"/>
  <c r="K21" i="1"/>
  <c r="K30" i="1"/>
  <c r="C27" i="1"/>
  <c r="K35" i="1"/>
  <c r="C50" i="1"/>
  <c r="K18" i="1" l="1"/>
  <c r="K24" i="1"/>
  <c r="C5" i="1"/>
  <c r="K5" i="1" s="1"/>
  <c r="K14" i="1"/>
  <c r="C13" i="1"/>
  <c r="K23" i="1"/>
  <c r="K50" i="1"/>
  <c r="K27" i="1"/>
  <c r="C26" i="1"/>
  <c r="C4" i="1" l="1"/>
  <c r="K4" i="1" s="1"/>
  <c r="K13" i="1"/>
  <c r="K26" i="1"/>
</calcChain>
</file>

<file path=xl/sharedStrings.xml><?xml version="1.0" encoding="utf-8"?>
<sst xmlns="http://schemas.openxmlformats.org/spreadsheetml/2006/main" count="118" uniqueCount="116">
  <si>
    <t>Kode OPD / Program / Kegiatan / Sub Kegiatan</t>
  </si>
  <si>
    <t>Nama OPD / Program / Kegiatan / Sub Kegiatan</t>
  </si>
  <si>
    <t>Keterangan</t>
  </si>
  <si>
    <t>APBD</t>
  </si>
  <si>
    <t>BANKEU</t>
  </si>
  <si>
    <t>DAK</t>
  </si>
  <si>
    <t>DANKEL</t>
  </si>
  <si>
    <t>DBHCHT</t>
  </si>
  <si>
    <t>PROGRAM UNGGULAN</t>
  </si>
  <si>
    <t>MUSRENBANG</t>
  </si>
  <si>
    <t>JUMLAH</t>
  </si>
  <si>
    <t>VISI MISI</t>
  </si>
  <si>
    <t>X.XX.01</t>
  </si>
  <si>
    <t>PROGRAM PENUNJANG URUSAN PEMERINTAHAN DAERAH KABUPATEN/KOTA</t>
  </si>
  <si>
    <t>X.XX.01.2.01</t>
  </si>
  <si>
    <t>Perencanaan, Penganggaran, dan Evaluasi Kinerja Perangkat Daerah</t>
  </si>
  <si>
    <t>X.XX.01.2.01.01</t>
  </si>
  <si>
    <t>Penyusunan Dokumen Perencanaan Perangkat Daerah</t>
  </si>
  <si>
    <t>X.XX.01.2.01.02</t>
  </si>
  <si>
    <t>Koordinasi dan Penyusunan Dokumen RKA-SKPD</t>
  </si>
  <si>
    <t>X.XX.01.2.01.07</t>
  </si>
  <si>
    <t>Evaluasi Kinerja Perangkat Daerah</t>
  </si>
  <si>
    <t>X.XX.01.2.02</t>
  </si>
  <si>
    <t>Administrasi Keuangan Perangkat Daerah</t>
  </si>
  <si>
    <t>X.XX.01.2.02.01</t>
  </si>
  <si>
    <t>Penyediaan Gaji dan Tunjangan ASN</t>
  </si>
  <si>
    <t>X.XX.01.2.02.03</t>
  </si>
  <si>
    <t>Pelaksanaan Penatausahaan dan Pengujian/Verifikasi Keuangan SKPD</t>
  </si>
  <si>
    <t>X.XX.01.2.02.05</t>
  </si>
  <si>
    <t>Koordinasi dan Penyusunan Laporan Keuangan Akhir Tahun SKPD</t>
  </si>
  <si>
    <t>X.XX.01.2.05</t>
  </si>
  <si>
    <t>Administrasi Kepegawaian Perangkat Daerah</t>
  </si>
  <si>
    <t>X.XX.01.2.05.02</t>
  </si>
  <si>
    <t>Pengadaan Pakaian Dinas Beserta Atribut Kelengkapannya</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</si>
  <si>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</si>
  <si>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</si>
  <si>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</si>
  <si>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</si>
  <si>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</si>
  <si>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</si>
  <si>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</si>
  <si>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</si>
  <si>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</si>
  <si>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</si>
  <si>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</si>
  <si>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</si>
  <si>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</si>
  <si>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</si>
  <si>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X.XX.01.2.06.09</t>
  </si>
  <si>
    <t>Penyelenggaraan Rapat Koordinasi dan Konsultasi SKPD</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</si>
  <si>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</si>
  <si>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</si>
  <si>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</si>
  <si>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</si>
  <si>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</si>
  <si>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</si>
  <si>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</si>
  <si>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</si>
  <si>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</si>
  <si>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</si>
  <si>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</si>
  <si>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</si>
  <si>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</si>
  <si>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</si>
  <si>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</si>
  <si>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</si>
  <si>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Fasilitasi Kunjungan Tamu</t>
  </si>
  <si>
    <t>8.01.0.00.0.00.01.0000</t>
  </si>
  <si>
    <t>Kesatuan Bangsa dan Politik</t>
  </si>
  <si>
    <t>PROGRAM PENGUATAN IDEOLOGI PANCASILA DAN KARAKTER KEBANGSAAN</t>
  </si>
  <si>
    <t>8.01.02.2.01</t>
  </si>
  <si>
    <t>Perumusan Kebijakan Teknis dan Pemantapan Pelaksanaan Bidang Ideologi Pancasila dan Karakter Kebangsaan</t>
  </si>
  <si>
    <t>8.01.02.2.01.01</t>
  </si>
  <si>
    <t>Penyusunan Program Kerja di Bidang Ideologi Wawasan Kebangsaan, Bela Negara, Karakter Bangsa, Pembauran Kebangsaan, Bineka Tunggal Ika dan Sejarah Kebangsaan</t>
  </si>
  <si>
    <t>8.01.02.2.01.02</t>
  </si>
  <si>
    <t>Perumusan Kebijakan Teknis di Bidang Ideologi Wawasan Kebangsaan, Bela Negara, Karakter Bangsa, Pembauran Kebangsaan, Bineka Tunggal Ika dan Sejarah Kebangsaan</t>
  </si>
  <si>
    <t>8.01.02.2.01.03</t>
  </si>
  <si>
    <t>Pelaksanaan Kebijakan di Bidang Ideologi Wawasan Kebangsaan, Bela Negara, Karakter Bangsa, Pembauran Kebangsaan, Bineka Tunggal Ika dan Sejarah Kebangsaan</t>
  </si>
  <si>
    <t>Desk_1804
DI_2006</t>
  </si>
  <si>
    <t>8.01.02.2.01.04</t>
  </si>
  <si>
    <t>Pelaksanaan Koordinasi di Bidang Ideologi Wawasan Kebangsaan, Bela Negara, Karakter Bangsa, Pembauran Kebangsaan, Bineka Tunggal Ika dan Sejarah Kebangsaan</t>
  </si>
  <si>
    <t>Desk_1804 Transport pemain drama, paduan suara didrop (12,5jt)</t>
  </si>
  <si>
    <t>8.01.02.2.01.05</t>
  </si>
  <si>
    <t>Pelaksanaan Monitoring Evaluasi dan Pelaporan di Bidang Ideologi Wawasan Kebangsaan, Bela Negara, Karakter Bangsa, Pembauran Kebangsaan, Bineka Tunggal Ika dan Sejarah Kebangsaan</t>
  </si>
  <si>
    <t>8.01.02.2.01.06</t>
  </si>
  <si>
    <t>Pembentukan dan Penumbuhan Karakter Keluarga Melalui Peningkatan Kesadaran Masyarakat akan Pentingnya Penghayatan dan Pengamalan Pancasila dalam Semua Aspek Kehidupan Bermasyarakat, Berbangsa, dan Bernegara</t>
  </si>
  <si>
    <t>PROGRAM PENINGKATAN PERAN PARTAI POLITIK DAN LEMBAGA PENDIDIKAN MELALUI PENDIDIKAN POLITIK DAN PENGEMBANGAN ETIKA SERTA BUDAYA POLITIK</t>
  </si>
  <si>
    <t>8.01.03.2.01</t>
  </si>
  <si>
    <t>Perumusan Kebijakan Teknis dan Pemantapan Pelaksanaan Bidang Pendidikan Politik, Etika Budaya Politik, Peningkatan Demokrasi, Fasilitasi Kelembagaan Pemerintahan, Perwakilan dan Partai Politik, Pemilihan Umum/Pemilihan Umum Kepala Daerah, serta Pemantauan Situasi Politik</t>
  </si>
  <si>
    <t>8.01.03.2.01.03</t>
  </si>
  <si>
    <t>Pelaksanaan Kebijakan Di Bidang Pendidikan Politik, Etika Budaya Politik, Peningkatan Demokrasi, Fasilitasi Kelembagaan Pemerintahan, Perwakilan dan Partai Politik, Pemilihan Umum/Pemilihan Umum Kepala Daerah, serta Pemantauan Situasi Politik Di Daerah</t>
  </si>
  <si>
    <t>Desk_1804 Narasumber atau Pembahas, Moderator, Pembawa Acara, dan Panitia didrop dikarenakan sudah masuk ASB (4,8Juta)</t>
  </si>
  <si>
    <t>8.01.03.2.01.04</t>
  </si>
  <si>
    <t>Pelaksanaan Koordinasi Di Bidang Pendidikan Politik, Etika Budaya Politik, Peningkatan Demokrasi, Fasilitasi Kelembagaan Pemerintahan, Perwakilan dan Partai Politik, Pemilihan Umum/Pemilihan Umum Kepala Daerah, serta Pemantauan Situasi Politik di Daerah</t>
  </si>
  <si>
    <t>PROGRAM PEMBERDAYAAN DAN PENGAWASAN ORGANISASI KEMASYARAKATAN</t>
  </si>
  <si>
    <t>8.01.04.2.01</t>
  </si>
  <si>
    <t>Perumusan Kebijakan Teknis dan Pemantapan Pelaksanaan Bidang Pemberdayaan dan Pengawasan Organisasi Kemasyarakatan</t>
  </si>
  <si>
    <t>8.01.04.2.01.03</t>
  </si>
  <si>
    <t>Pelaksanaan Kebijakan dibidang Pendaftaran Ormas, Pemberdayaan Ormas, Evaluasi dan Mediasi Sengketa Ormas, Pengawasan Ormas dan Ormas Asing di Daerah</t>
  </si>
  <si>
    <t>Desk_1804
TAPD_0906 25 Juta untuk Hibah DHC45, 50 Juta untuk Hibah FKDM, 50 Juta untuk Hibah FKUB, 25 Juta untuk Hibah FPK, 15 Juta untuk Hibah LVRI, 25 Juta untuk Hibah PWRI</t>
  </si>
  <si>
    <t>PROGRAM PEMBINAAN DAN PENGEMBANGAN KETAHANAN EKONOMI, SOSIAL, DAN BUDAYA</t>
  </si>
  <si>
    <t>8.01.05.2.01</t>
  </si>
  <si>
    <t>Perumusan Kebijakan Teknis dan Pemantapan Pelaksanaan Bidang Ketahanan Ekonomi, Sosial dan Budaya</t>
  </si>
  <si>
    <t>8.01.05.2.01.04</t>
  </si>
  <si>
    <t>Pelaksanaan Koordinasi di Bidang Ketahanan Ekonomi, Sosial, Budaya dan Fasilitasi Pencegahan Penyalagunaan Narkotika, Fasilitasi Kerukunan Umat Beragama dan Penghayat Kepercayaan di Daerah</t>
  </si>
  <si>
    <t>PROGRAM PENINGKATAN KEWASPADAAN NASIONAL DAN PENINGKATAN KUALITAS DAN FASILITASI PENANGANAN KONFLIK SOSIAL</t>
  </si>
  <si>
    <t>8.01.06.2.01</t>
  </si>
  <si>
    <t>Perumusan Kebijakan Teknis dan Pelaksanaan Pemantapan Kewaspadaan Nasional dan Penanganan Konflik Sosial</t>
  </si>
  <si>
    <t>8.01.06.2.01.04</t>
  </si>
  <si>
    <t>Pelaksanaan Koordinasi di Bidang Kewaspadaan Dini, Kerjasama Intelijen, Pemantauan Orang Asing, Tenaga Kerja Asing dan Lembaga Asing, Kewaspadaan Perbatasan Antar Negara, Fasilitasi Kelembagaan Bidang Kewaspadaan, serta Penanganan Konflik di Daerah</t>
  </si>
  <si>
    <t>X.XX.01.2.06.07</t>
  </si>
  <si>
    <t>diseragamkan</t>
  </si>
  <si>
    <t>Kenaikan BBM 5.069.000</t>
  </si>
  <si>
    <t xml:space="preserve">ditambah 2jt dari sub kegiatan Penyediaan peralatan   rumah tangga </t>
  </si>
  <si>
    <t>ASB Transport dan Akomodasi EWS ( Early Warning System ) didrop masukkan kedalam belanja perjalanan dinas dalam kota = 10 orang x 4 x 12 bln  (efisiensi 44Juta)</t>
  </si>
  <si>
    <t>Ranc Akhir RKPD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</si>
</sst>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 x14ac:knownFonts="1">
    <font>
      <sz val="11"/>
      <color theme="1"/>
      <name val="Arial"/>
      <family val="2"/>
      <charset val="1"/>
    </font>
    <font>
      <b/>
      <sz val="11"/>
      <color theme="1"/>
      <name val="Roboto"/>
    </font>
    <font>
      <sz val="11"/>
      <color theme="1"/>
      <name val="Roboto"/>
    </font>
  </fonts>
  <fills count="9">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8"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cellStyleXfs>
  <cellXfs count="36">
    <xf numFmtId="0" fontId="0" fillId="0" borderId="0" xfId="0"/>
    <xf numFmtId="0" fontId="2" fillId="0" borderId="0" xfId="0" applyFont="1"/>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41"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3" fontId="1" fillId="7" borderId="1" xfId="0" applyNumberFormat="1" applyFont="1" applyFill="1" applyBorder="1" applyAlignment="1">
      <alignment horizontal="center" vertical="center" wrapText="1"/>
    </xf>
    <xf numFmtId="0" fontId="2" fillId="7" borderId="0" xfId="0" applyFont="1" applyFill="1" applyAlignment="1">
      <alignment horizontal="center" vertical="center" wrapText="1"/>
    </xf>
    <xf numFmtId="21" fontId="1" fillId="8" borderId="4" xfId="0" applyNumberFormat="1" applyFont="1" applyFill="1" applyBorder="1" applyAlignment="1">
      <alignment horizontal="left" vertical="top"/>
    </xf>
    <xf numFmtId="0" fontId="1" fillId="8" borderId="4" xfId="0" applyFont="1" applyFill="1" applyBorder="1" applyAlignment="1">
      <alignment vertical="top" wrapText="1"/>
    </xf>
    <xf numFmtId="3" fontId="1" fillId="8" borderId="4" xfId="0" applyNumberFormat="1" applyFont="1" applyFill="1" applyBorder="1" applyAlignment="1">
      <alignment vertical="top"/>
    </xf>
    <xf numFmtId="3" fontId="1" fillId="8" borderId="4" xfId="0" applyNumberFormat="1" applyFont="1" applyFill="1" applyBorder="1" applyAlignment="1">
      <alignment vertical="top" wrapText="1"/>
    </xf>
    <xf numFmtId="0" fontId="1" fillId="5" borderId="4" xfId="0" applyFont="1" applyFill="1" applyBorder="1" applyAlignment="1">
      <alignment horizontal="left" vertical="top"/>
    </xf>
    <xf numFmtId="0" fontId="1" fillId="5" borderId="4" xfId="0" applyFont="1" applyFill="1" applyBorder="1" applyAlignment="1">
      <alignment vertical="top" wrapText="1"/>
    </xf>
    <xf numFmtId="3" fontId="1" fillId="5" borderId="4" xfId="0" applyNumberFormat="1" applyFont="1" applyFill="1" applyBorder="1" applyAlignment="1">
      <alignment vertical="top"/>
    </xf>
    <xf numFmtId="3" fontId="1" fillId="5" borderId="4" xfId="0" applyNumberFormat="1" applyFont="1" applyFill="1" applyBorder="1" applyAlignment="1">
      <alignment vertical="top" wrapText="1"/>
    </xf>
    <xf numFmtId="0" fontId="2" fillId="7" borderId="4" xfId="0" applyFont="1" applyFill="1" applyBorder="1" applyAlignment="1">
      <alignment horizontal="left" vertical="top"/>
    </xf>
    <xf numFmtId="0" fontId="2" fillId="7" borderId="4" xfId="0" applyFont="1" applyFill="1" applyBorder="1" applyAlignment="1">
      <alignment vertical="top" wrapText="1"/>
    </xf>
    <xf numFmtId="3" fontId="2" fillId="7" borderId="4" xfId="0" applyNumberFormat="1" applyFont="1" applyFill="1" applyBorder="1" applyAlignment="1">
      <alignment vertical="top"/>
    </xf>
    <xf numFmtId="3" fontId="2" fillId="7" borderId="4" xfId="0" applyNumberFormat="1" applyFont="1" applyFill="1" applyBorder="1" applyAlignment="1">
      <alignment vertical="top" wrapText="1"/>
    </xf>
    <xf numFmtId="0" fontId="1" fillId="4" borderId="4" xfId="0" applyFont="1" applyFill="1" applyBorder="1" applyAlignment="1">
      <alignment horizontal="left" vertical="top"/>
    </xf>
    <xf numFmtId="0" fontId="1" fillId="4" borderId="4" xfId="0" applyFont="1" applyFill="1" applyBorder="1" applyAlignment="1">
      <alignment vertical="top" wrapText="1"/>
    </xf>
    <xf numFmtId="3" fontId="1" fillId="4" borderId="4" xfId="0" applyNumberFormat="1" applyFont="1" applyFill="1" applyBorder="1" applyAlignment="1">
      <alignment vertical="top"/>
    </xf>
    <xf numFmtId="3" fontId="1" fillId="4" borderId="4" xfId="0" applyNumberFormat="1" applyFont="1" applyFill="1" applyBorder="1" applyAlignment="1">
      <alignment vertical="top" wrapText="1"/>
    </xf>
    <xf numFmtId="0" fontId="2" fillId="0" borderId="0" xfId="0" applyFont="1" applyAlignment="1">
      <alignment wrapText="1"/>
    </xf>
    <xf numFmtId="0" fontId="2" fillId="7" borderId="5" xfId="0" applyFont="1" applyFill="1" applyBorder="1" applyAlignment="1">
      <alignment horizontal="left" vertical="top"/>
    </xf>
    <xf numFmtId="0" fontId="2" fillId="7" borderId="5" xfId="0" applyFont="1" applyFill="1" applyBorder="1" applyAlignment="1">
      <alignment vertical="top" wrapText="1"/>
    </xf>
    <xf numFmtId="3" fontId="2" fillId="7" borderId="5" xfId="0" applyNumberFormat="1" applyFont="1" applyFill="1" applyBorder="1" applyAlignment="1">
      <alignment vertical="top"/>
    </xf>
    <xf numFmtId="3" fontId="2" fillId="7" borderId="5" xfId="0" applyNumberFormat="1" applyFont="1" applyFill="1" applyBorder="1" applyAlignment="1">
      <alignment vertical="top" wrapText="1"/>
    </xf>
    <xf numFmtId="3" fontId="2" fillId="0" borderId="0" xfId="0" applyNumberFormat="1" applyFont="1"/>
    <xf numFmtId="0" fontId="2" fillId="0" borderId="0" xfId="0" applyFont="1" applyAlignment="1">
      <alignment horizontal="left"/>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6BCD-EC11-44F7-9D7C-7244E21E668E}">
  <sheetPr>
    <tabColor theme="8"/>
    <outlinePr summaryBelow="0"/>
  </sheetPr>
  <dimension ref="A1:L53"/>
  <sheetViews>
    <sheetView tabSelected="1" zoomScale="40" zoomScaleNormal="40" workbookViewId="0">
      <pane xSplit="2" ySplit="3" topLeftCell="C4" activePane="bottomRight" state="frozen"/>
      <selection pane="topRight" activeCell="D1" sqref="D1"/>
      <selection pane="bottomLeft" activeCell="A4" sqref="A4"/>
      <selection pane="bottomRight" activeCell="C6" sqref="C6"/>
    </sheetView>
  </sheetViews>
  <sheetFormatPr defaultColWidth="8.58203125" defaultRowHeight="15.5" outlineLevelRow="3" outlineLevelCol="1" x14ac:dyDescent="0.4"/>
  <cols>
    <col min="1" max="1" width="25" style="31" customWidth="1"/>
    <col min="2" max="2" width="42.5" style="25" customWidth="1"/>
    <col min="3" max="3" width="16.83203125" style="1" customWidth="1" outlineLevel="1"/>
    <col min="4" max="10" width="15.5" style="1" customWidth="1" outlineLevel="1"/>
    <col min="11" max="11" width="20.58203125" style="30" customWidth="1"/>
    <col min="12" max="12" width="47.75" style="25" customWidth="1"/>
    <col min="13" max="16384" width="8.58203125" style="1"/>
  </cols>
  <sheetData>
    <row r="1" spans="1:12" ht="24.5" customHeight="1" x14ac:dyDescent="0.4">
      <c r="A1" s="35" t="s">
        <v>0</v>
      </c>
      <c r="B1" s="35" t="s">
        <v>1</v>
      </c>
      <c r="C1" s="34" t="s">
        <v>115</v>
      </c>
      <c r="D1" s="34"/>
      <c r="E1" s="34"/>
      <c r="F1" s="34"/>
      <c r="G1" s="34"/>
      <c r="H1" s="34"/>
      <c r="I1" s="34"/>
      <c r="J1" s="34"/>
      <c r="K1" s="34"/>
      <c r="L1" s="32" t="s">
        <v>2</v>
      </c>
    </row>
    <row r="2" spans="1:12" s="4" customFormat="1" ht="31" x14ac:dyDescent="0.3">
      <c r="A2" s="35"/>
      <c r="B2" s="35"/>
      <c r="C2" s="2" t="s">
        <v>3</v>
      </c>
      <c r="D2" s="2" t="s">
        <v>4</v>
      </c>
      <c r="E2" s="2" t="s">
        <v>5</v>
      </c>
      <c r="F2" s="2" t="s">
        <v>6</v>
      </c>
      <c r="G2" s="2" t="s">
        <v>7</v>
      </c>
      <c r="H2" s="2" t="s">
        <v>11</v>
      </c>
      <c r="I2" s="2" t="s">
        <v>8</v>
      </c>
      <c r="J2" s="2" t="s">
        <v>9</v>
      </c>
      <c r="K2" s="3" t="s">
        <v>10</v>
      </c>
      <c r="L2" s="33"/>
    </row>
    <row r="3" spans="1:12" s="8" customFormat="1" x14ac:dyDescent="0.3">
      <c r="A3" s="5"/>
      <c r="B3" s="5"/>
      <c r="C3" s="6"/>
      <c r="D3" s="6"/>
      <c r="E3" s="6"/>
      <c r="F3" s="6"/>
      <c r="G3" s="6"/>
      <c r="H3" s="6"/>
      <c r="I3" s="6"/>
      <c r="J3" s="6"/>
      <c r="K3" s="7"/>
      <c r="L3" s="6"/>
    </row>
    <row r="4" spans="1:12" x14ac:dyDescent="0.4">
      <c r="A4" s="21" t="s">
        <v>67</v>
      </c>
      <c r="B4" s="22" t="s">
        <v>68</v>
      </c>
      <c r="C4" s="23">
        <f t="shared" ref="C4:J4" si="0">SUM(C5,C13,C17,C20,C23,C26)</f>
        <v>4220392000</v>
      </c>
      <c r="D4" s="23">
        <f t="shared" si="0"/>
        <v>0</v>
      </c>
      <c r="E4" s="23">
        <f t="shared" si="0"/>
        <v>0</v>
      </c>
      <c r="F4" s="23">
        <f t="shared" si="0"/>
        <v>0</v>
      </c>
      <c r="G4" s="23">
        <f t="shared" si="0"/>
        <v>0</v>
      </c>
      <c r="H4" s="23">
        <f t="shared" si="0"/>
        <v>0</v>
      </c>
      <c r="I4" s="23">
        <f t="shared" si="0"/>
        <v>0</v>
      </c>
      <c r="J4" s="23">
        <f t="shared" si="0"/>
        <v>0</v>
      </c>
      <c r="K4" s="23">
        <f t="shared" ref="K4:K53" si="1">SUM(C4:J4)</f>
        <v>4220392000</v>
      </c>
      <c r="L4" s="24"/>
    </row>
    <row r="5" spans="1:12" ht="31" outlineLevel="1" x14ac:dyDescent="0.4">
      <c r="A5" s="9">
        <v>0.33405092592592589</v>
      </c>
      <c r="B5" s="10" t="s">
        <v>69</v>
      </c>
      <c r="C5" s="11">
        <f t="shared" ref="C5:J5" si="2">SUM(C6)</f>
        <v>496841000</v>
      </c>
      <c r="D5" s="11">
        <f t="shared" si="2"/>
        <v>0</v>
      </c>
      <c r="E5" s="11">
        <f t="shared" si="2"/>
        <v>0</v>
      </c>
      <c r="F5" s="11">
        <f t="shared" si="2"/>
        <v>0</v>
      </c>
      <c r="G5" s="11">
        <f t="shared" si="2"/>
        <v>0</v>
      </c>
      <c r="H5" s="11">
        <f t="shared" si="2"/>
        <v>0</v>
      </c>
      <c r="I5" s="11">
        <f t="shared" si="2"/>
        <v>0</v>
      </c>
      <c r="J5" s="11">
        <f t="shared" si="2"/>
        <v>0</v>
      </c>
      <c r="K5" s="11">
        <f t="shared" si="1"/>
        <v>496841000</v>
      </c>
      <c r="L5" s="12"/>
    </row>
    <row r="6" spans="1:12" ht="46.5" outlineLevel="2" x14ac:dyDescent="0.4">
      <c r="A6" s="13" t="s">
        <v>70</v>
      </c>
      <c r="B6" s="14" t="s">
        <v>71</v>
      </c>
      <c r="C6" s="15">
        <f t="shared" ref="C6:J6" si="3">SUM(C7:C12)</f>
        <v>496841000</v>
      </c>
      <c r="D6" s="15">
        <f t="shared" si="3"/>
        <v>0</v>
      </c>
      <c r="E6" s="15">
        <f t="shared" si="3"/>
        <v>0</v>
      </c>
      <c r="F6" s="15">
        <f t="shared" si="3"/>
        <v>0</v>
      </c>
      <c r="G6" s="15">
        <f t="shared" si="3"/>
        <v>0</v>
      </c>
      <c r="H6" s="15">
        <f t="shared" si="3"/>
        <v>0</v>
      </c>
      <c r="I6" s="15">
        <f t="shared" si="3"/>
        <v>0</v>
      </c>
      <c r="J6" s="15">
        <f t="shared" si="3"/>
        <v>0</v>
      </c>
      <c r="K6" s="15">
        <f t="shared" si="1"/>
        <v>496841000</v>
      </c>
      <c r="L6" s="16"/>
    </row>
    <row r="7" spans="1:12" ht="62" outlineLevel="3" x14ac:dyDescent="0.4">
      <c r="A7" s="17" t="s">
        <v>72</v>
      </c>
      <c r="B7" s="18" t="s">
        <v>73</v>
      </c>
      <c r="C7" s="19">
        <v>0</v>
      </c>
      <c r="D7" s="19"/>
      <c r="E7" s="19"/>
      <c r="F7" s="19"/>
      <c r="G7" s="19"/>
      <c r="H7" s="19"/>
      <c r="I7" s="19"/>
      <c r="J7" s="19"/>
      <c r="K7" s="19">
        <f t="shared" si="1"/>
        <v>0</v>
      </c>
      <c r="L7" s="20"/>
    </row>
    <row r="8" spans="1:12" ht="62" outlineLevel="3" x14ac:dyDescent="0.4">
      <c r="A8" s="17" t="s">
        <v>74</v>
      </c>
      <c r="B8" s="18" t="s">
        <v>75</v>
      </c>
      <c r="C8" s="19">
        <v>104792000</v>
      </c>
      <c r="D8" s="19"/>
      <c r="E8" s="19"/>
      <c r="F8" s="19"/>
      <c r="G8" s="19"/>
      <c r="H8" s="19"/>
      <c r="I8" s="19"/>
      <c r="J8" s="19"/>
      <c r="K8" s="19">
        <f t="shared" si="1"/>
        <v>104792000</v>
      </c>
      <c r="L8" s="20"/>
    </row>
    <row r="9" spans="1:12" ht="62" outlineLevel="3" x14ac:dyDescent="0.4">
      <c r="A9" s="17" t="s">
        <v>76</v>
      </c>
      <c r="B9" s="18" t="s">
        <v>77</v>
      </c>
      <c r="C9" s="19">
        <f>42850300-300</f>
        <v>42850000</v>
      </c>
      <c r="D9" s="19"/>
      <c r="E9" s="19"/>
      <c r="F9" s="19"/>
      <c r="G9" s="19"/>
      <c r="H9" s="19"/>
      <c r="I9" s="19"/>
      <c r="J9" s="19"/>
      <c r="K9" s="19">
        <f t="shared" si="1"/>
        <v>42850000</v>
      </c>
      <c r="L9" s="20"/>
    </row>
    <row r="10" spans="1:12" ht="62" outlineLevel="3" x14ac:dyDescent="0.4">
      <c r="A10" s="17" t="s">
        <v>79</v>
      </c>
      <c r="B10" s="18" t="s">
        <v>80</v>
      </c>
      <c r="C10" s="19">
        <f>257072000-12500000</f>
        <v>244572000</v>
      </c>
      <c r="D10" s="19"/>
      <c r="E10" s="19"/>
      <c r="F10" s="19"/>
      <c r="G10" s="19"/>
      <c r="H10" s="19"/>
      <c r="I10" s="19"/>
      <c r="J10" s="19"/>
      <c r="K10" s="19">
        <f t="shared" si="1"/>
        <v>244572000</v>
      </c>
      <c r="L10" s="20" t="s">
        <v>81</v>
      </c>
    </row>
    <row r="11" spans="1:12" ht="77.5" outlineLevel="3" x14ac:dyDescent="0.4">
      <c r="A11" s="17" t="s">
        <v>82</v>
      </c>
      <c r="B11" s="18" t="s">
        <v>83</v>
      </c>
      <c r="C11" s="19">
        <v>0</v>
      </c>
      <c r="D11" s="19"/>
      <c r="E11" s="19"/>
      <c r="F11" s="19"/>
      <c r="G11" s="19"/>
      <c r="H11" s="19"/>
      <c r="I11" s="19"/>
      <c r="J11" s="19"/>
      <c r="K11" s="19">
        <f t="shared" si="1"/>
        <v>0</v>
      </c>
      <c r="L11" s="20"/>
    </row>
    <row r="12" spans="1:12" ht="93" outlineLevel="3" x14ac:dyDescent="0.4">
      <c r="A12" s="17" t="s">
        <v>84</v>
      </c>
      <c r="B12" s="18" t="s">
        <v>85</v>
      </c>
      <c r="C12" s="19">
        <f>104627160-160</f>
        <v>104627000</v>
      </c>
      <c r="D12" s="19"/>
      <c r="E12" s="19"/>
      <c r="F12" s="19"/>
      <c r="G12" s="19"/>
      <c r="H12" s="19"/>
      <c r="I12" s="19"/>
      <c r="J12" s="19"/>
      <c r="K12" s="19">
        <f t="shared" si="1"/>
        <v>104627000</v>
      </c>
      <c r="L12" s="20"/>
    </row>
    <row r="13" spans="1:12" ht="62" outlineLevel="1" x14ac:dyDescent="0.4">
      <c r="A13" s="9">
        <v>0.33406249999999998</v>
      </c>
      <c r="B13" s="10" t="s">
        <v>86</v>
      </c>
      <c r="C13" s="11">
        <f t="shared" ref="C13:J13" si="4">SUM(C14)</f>
        <v>870743000</v>
      </c>
      <c r="D13" s="11">
        <f t="shared" si="4"/>
        <v>0</v>
      </c>
      <c r="E13" s="11">
        <f t="shared" si="4"/>
        <v>0</v>
      </c>
      <c r="F13" s="11">
        <f t="shared" si="4"/>
        <v>0</v>
      </c>
      <c r="G13" s="11">
        <f t="shared" si="4"/>
        <v>0</v>
      </c>
      <c r="H13" s="11">
        <f t="shared" si="4"/>
        <v>0</v>
      </c>
      <c r="I13" s="11">
        <f t="shared" si="4"/>
        <v>0</v>
      </c>
      <c r="J13" s="11">
        <f t="shared" si="4"/>
        <v>0</v>
      </c>
      <c r="K13" s="11">
        <f t="shared" si="1"/>
        <v>870743000</v>
      </c>
      <c r="L13" s="12"/>
    </row>
    <row r="14" spans="1:12" ht="108.5" outlineLevel="2" x14ac:dyDescent="0.4">
      <c r="A14" s="13" t="s">
        <v>87</v>
      </c>
      <c r="B14" s="14" t="s">
        <v>88</v>
      </c>
      <c r="C14" s="15">
        <f t="shared" ref="C14:J14" si="5">SUM(C15:C16)</f>
        <v>870743000</v>
      </c>
      <c r="D14" s="15">
        <f t="shared" si="5"/>
        <v>0</v>
      </c>
      <c r="E14" s="15">
        <f t="shared" si="5"/>
        <v>0</v>
      </c>
      <c r="F14" s="15">
        <f t="shared" si="5"/>
        <v>0</v>
      </c>
      <c r="G14" s="15">
        <f t="shared" si="5"/>
        <v>0</v>
      </c>
      <c r="H14" s="15">
        <f t="shared" si="5"/>
        <v>0</v>
      </c>
      <c r="I14" s="15">
        <f t="shared" si="5"/>
        <v>0</v>
      </c>
      <c r="J14" s="15">
        <f t="shared" si="5"/>
        <v>0</v>
      </c>
      <c r="K14" s="15">
        <f t="shared" si="1"/>
        <v>870743000</v>
      </c>
      <c r="L14" s="16"/>
    </row>
    <row r="15" spans="1:12" ht="108.5" outlineLevel="3" x14ac:dyDescent="0.4">
      <c r="A15" s="17" t="s">
        <v>89</v>
      </c>
      <c r="B15" s="18" t="s">
        <v>90</v>
      </c>
      <c r="C15" s="19">
        <f>774700000-4800000</f>
        <v>769900000</v>
      </c>
      <c r="D15" s="19"/>
      <c r="E15" s="19"/>
      <c r="F15" s="19"/>
      <c r="G15" s="19"/>
      <c r="H15" s="19"/>
      <c r="I15" s="19"/>
      <c r="J15" s="19"/>
      <c r="K15" s="19">
        <f t="shared" si="1"/>
        <v>769900000</v>
      </c>
      <c r="L15" s="20" t="s">
        <v>91</v>
      </c>
    </row>
    <row r="16" spans="1:12" ht="108.5" outlineLevel="3" x14ac:dyDescent="0.4">
      <c r="A16" s="17" t="s">
        <v>92</v>
      </c>
      <c r="B16" s="18" t="s">
        <v>93</v>
      </c>
      <c r="C16" s="19">
        <f>100843200-200</f>
        <v>100843000</v>
      </c>
      <c r="D16" s="19"/>
      <c r="E16" s="19"/>
      <c r="F16" s="19"/>
      <c r="G16" s="19"/>
      <c r="H16" s="19"/>
      <c r="I16" s="19"/>
      <c r="J16" s="19"/>
      <c r="K16" s="19">
        <f t="shared" si="1"/>
        <v>100843000</v>
      </c>
      <c r="L16" s="20"/>
    </row>
    <row r="17" spans="1:12" ht="46.5" outlineLevel="1" x14ac:dyDescent="0.4">
      <c r="A17" s="9">
        <v>0.33407407407407402</v>
      </c>
      <c r="B17" s="10" t="s">
        <v>94</v>
      </c>
      <c r="C17" s="11">
        <f t="shared" ref="C17:J18" si="6">SUM(C18)</f>
        <v>330000000</v>
      </c>
      <c r="D17" s="11">
        <f t="shared" si="6"/>
        <v>0</v>
      </c>
      <c r="E17" s="11">
        <f t="shared" si="6"/>
        <v>0</v>
      </c>
      <c r="F17" s="11">
        <f t="shared" si="6"/>
        <v>0</v>
      </c>
      <c r="G17" s="11">
        <f t="shared" si="6"/>
        <v>0</v>
      </c>
      <c r="H17" s="11">
        <f t="shared" si="6"/>
        <v>0</v>
      </c>
      <c r="I17" s="11">
        <f t="shared" si="6"/>
        <v>0</v>
      </c>
      <c r="J17" s="11">
        <f t="shared" si="6"/>
        <v>0</v>
      </c>
      <c r="K17" s="11">
        <f t="shared" si="1"/>
        <v>330000000</v>
      </c>
      <c r="L17" s="12"/>
    </row>
    <row r="18" spans="1:12" ht="46.5" outlineLevel="2" x14ac:dyDescent="0.4">
      <c r="A18" s="13" t="s">
        <v>95</v>
      </c>
      <c r="B18" s="14" t="s">
        <v>96</v>
      </c>
      <c r="C18" s="15">
        <f t="shared" si="6"/>
        <v>330000000</v>
      </c>
      <c r="D18" s="15">
        <f t="shared" si="6"/>
        <v>0</v>
      </c>
      <c r="E18" s="15">
        <f t="shared" si="6"/>
        <v>0</v>
      </c>
      <c r="F18" s="15">
        <f t="shared" si="6"/>
        <v>0</v>
      </c>
      <c r="G18" s="15">
        <f t="shared" si="6"/>
        <v>0</v>
      </c>
      <c r="H18" s="15">
        <f t="shared" si="6"/>
        <v>0</v>
      </c>
      <c r="I18" s="15">
        <f t="shared" si="6"/>
        <v>0</v>
      </c>
      <c r="J18" s="15">
        <f t="shared" si="6"/>
        <v>0</v>
      </c>
      <c r="K18" s="15">
        <f t="shared" si="1"/>
        <v>330000000</v>
      </c>
      <c r="L18" s="16"/>
    </row>
    <row r="19" spans="1:12" ht="77.5" outlineLevel="3" x14ac:dyDescent="0.4">
      <c r="A19" s="17" t="s">
        <v>97</v>
      </c>
      <c r="B19" s="18" t="s">
        <v>98</v>
      </c>
      <c r="C19" s="19">
        <f>140000000+25000000+50000000+50000000+25000000+15000000+25000000</f>
        <v>330000000</v>
      </c>
      <c r="D19" s="19"/>
      <c r="E19" s="19"/>
      <c r="F19" s="19"/>
      <c r="G19" s="19"/>
      <c r="H19" s="19"/>
      <c r="I19" s="19"/>
      <c r="J19" s="19"/>
      <c r="K19" s="19">
        <f t="shared" si="1"/>
        <v>330000000</v>
      </c>
      <c r="L19" s="20" t="s">
        <v>99</v>
      </c>
    </row>
    <row r="20" spans="1:12" ht="31" outlineLevel="1" x14ac:dyDescent="0.4">
      <c r="A20" s="9">
        <v>0.33408564814814817</v>
      </c>
      <c r="B20" s="10" t="s">
        <v>100</v>
      </c>
      <c r="C20" s="11">
        <f t="shared" ref="C20:J21" si="7">SUM(C21)</f>
        <v>213193000</v>
      </c>
      <c r="D20" s="11">
        <f t="shared" si="7"/>
        <v>0</v>
      </c>
      <c r="E20" s="11">
        <f t="shared" si="7"/>
        <v>0</v>
      </c>
      <c r="F20" s="11">
        <f t="shared" si="7"/>
        <v>0</v>
      </c>
      <c r="G20" s="11">
        <f t="shared" si="7"/>
        <v>0</v>
      </c>
      <c r="H20" s="11">
        <f t="shared" si="7"/>
        <v>0</v>
      </c>
      <c r="I20" s="11">
        <f t="shared" si="7"/>
        <v>0</v>
      </c>
      <c r="J20" s="11">
        <f t="shared" si="7"/>
        <v>0</v>
      </c>
      <c r="K20" s="11">
        <f t="shared" si="1"/>
        <v>213193000</v>
      </c>
      <c r="L20" s="12"/>
    </row>
    <row r="21" spans="1:12" ht="46.5" outlineLevel="2" x14ac:dyDescent="0.4">
      <c r="A21" s="13" t="s">
        <v>101</v>
      </c>
      <c r="B21" s="14" t="s">
        <v>102</v>
      </c>
      <c r="C21" s="15">
        <f t="shared" si="7"/>
        <v>213193000</v>
      </c>
      <c r="D21" s="15">
        <f t="shared" si="7"/>
        <v>0</v>
      </c>
      <c r="E21" s="15">
        <f t="shared" si="7"/>
        <v>0</v>
      </c>
      <c r="F21" s="15">
        <f t="shared" si="7"/>
        <v>0</v>
      </c>
      <c r="G21" s="15">
        <f t="shared" si="7"/>
        <v>0</v>
      </c>
      <c r="H21" s="15">
        <f t="shared" si="7"/>
        <v>0</v>
      </c>
      <c r="I21" s="15">
        <f t="shared" si="7"/>
        <v>0</v>
      </c>
      <c r="J21" s="15">
        <f t="shared" si="7"/>
        <v>0</v>
      </c>
      <c r="K21" s="15">
        <f t="shared" si="1"/>
        <v>213193000</v>
      </c>
      <c r="L21" s="16"/>
    </row>
    <row r="22" spans="1:12" ht="77.5" outlineLevel="3" x14ac:dyDescent="0.4">
      <c r="A22" s="17" t="s">
        <v>103</v>
      </c>
      <c r="B22" s="18" t="s">
        <v>104</v>
      </c>
      <c r="C22" s="19">
        <f>213193620-620</f>
        <v>213193000</v>
      </c>
      <c r="D22" s="19"/>
      <c r="E22" s="19"/>
      <c r="F22" s="19"/>
      <c r="G22" s="19"/>
      <c r="H22" s="19"/>
      <c r="I22" s="19"/>
      <c r="J22" s="19"/>
      <c r="K22" s="19">
        <f t="shared" si="1"/>
        <v>213193000</v>
      </c>
      <c r="L22" s="20" t="s">
        <v>78</v>
      </c>
    </row>
    <row r="23" spans="1:12" ht="46.5" outlineLevel="1" x14ac:dyDescent="0.4">
      <c r="A23" s="9">
        <v>0.33409722222222221</v>
      </c>
      <c r="B23" s="10" t="s">
        <v>105</v>
      </c>
      <c r="C23" s="11">
        <f t="shared" ref="C23:J24" si="8">SUM(C24)</f>
        <v>55098000</v>
      </c>
      <c r="D23" s="11">
        <f t="shared" si="8"/>
        <v>0</v>
      </c>
      <c r="E23" s="11">
        <f t="shared" si="8"/>
        <v>0</v>
      </c>
      <c r="F23" s="11">
        <f t="shared" si="8"/>
        <v>0</v>
      </c>
      <c r="G23" s="11">
        <f t="shared" si="8"/>
        <v>0</v>
      </c>
      <c r="H23" s="11">
        <f t="shared" si="8"/>
        <v>0</v>
      </c>
      <c r="I23" s="11">
        <f t="shared" si="8"/>
        <v>0</v>
      </c>
      <c r="J23" s="11">
        <f t="shared" si="8"/>
        <v>0</v>
      </c>
      <c r="K23" s="11">
        <f t="shared" si="1"/>
        <v>55098000</v>
      </c>
      <c r="L23" s="12"/>
    </row>
    <row r="24" spans="1:12" ht="46.5" outlineLevel="2" x14ac:dyDescent="0.4">
      <c r="A24" s="13" t="s">
        <v>106</v>
      </c>
      <c r="B24" s="14" t="s">
        <v>107</v>
      </c>
      <c r="C24" s="15">
        <f t="shared" si="8"/>
        <v>55098000</v>
      </c>
      <c r="D24" s="15">
        <f t="shared" si="8"/>
        <v>0</v>
      </c>
      <c r="E24" s="15">
        <f t="shared" si="8"/>
        <v>0</v>
      </c>
      <c r="F24" s="15">
        <f t="shared" si="8"/>
        <v>0</v>
      </c>
      <c r="G24" s="15">
        <f t="shared" si="8"/>
        <v>0</v>
      </c>
      <c r="H24" s="15">
        <f t="shared" si="8"/>
        <v>0</v>
      </c>
      <c r="I24" s="15">
        <f t="shared" si="8"/>
        <v>0</v>
      </c>
      <c r="J24" s="15">
        <f t="shared" si="8"/>
        <v>0</v>
      </c>
      <c r="K24" s="15">
        <f t="shared" si="1"/>
        <v>55098000</v>
      </c>
      <c r="L24" s="16"/>
    </row>
    <row r="25" spans="1:12" ht="108.5" outlineLevel="3" x14ac:dyDescent="0.4">
      <c r="A25" s="17" t="s">
        <v>108</v>
      </c>
      <c r="B25" s="18" t="s">
        <v>109</v>
      </c>
      <c r="C25" s="19">
        <f>94098720-39000000-720</f>
        <v>55098000</v>
      </c>
      <c r="D25" s="19"/>
      <c r="E25" s="19"/>
      <c r="F25" s="19"/>
      <c r="G25" s="19"/>
      <c r="H25" s="19"/>
      <c r="I25" s="19"/>
      <c r="J25" s="19"/>
      <c r="K25" s="19">
        <f t="shared" si="1"/>
        <v>55098000</v>
      </c>
      <c r="L25" s="20" t="s">
        <v>114</v>
      </c>
    </row>
    <row r="26" spans="1:12" ht="31" outlineLevel="1" x14ac:dyDescent="0.4">
      <c r="A26" s="9" t="s">
        <v>12</v>
      </c>
      <c r="B26" s="10" t="s">
        <v>13</v>
      </c>
      <c r="C26" s="11">
        <f t="shared" ref="C26:J26" si="9">SUM(C27,C31,C35,C37,C46,C50)</f>
        <v>2254517000</v>
      </c>
      <c r="D26" s="11">
        <f t="shared" si="9"/>
        <v>0</v>
      </c>
      <c r="E26" s="11">
        <f t="shared" si="9"/>
        <v>0</v>
      </c>
      <c r="F26" s="11">
        <f t="shared" si="9"/>
        <v>0</v>
      </c>
      <c r="G26" s="11">
        <f t="shared" si="9"/>
        <v>0</v>
      </c>
      <c r="H26" s="11">
        <f t="shared" si="9"/>
        <v>0</v>
      </c>
      <c r="I26" s="11">
        <f t="shared" si="9"/>
        <v>0</v>
      </c>
      <c r="J26" s="11">
        <f t="shared" si="9"/>
        <v>0</v>
      </c>
      <c r="K26" s="11">
        <f t="shared" si="1"/>
        <v>2254517000</v>
      </c>
      <c r="L26" s="12"/>
    </row>
    <row r="27" spans="1:12" ht="31" outlineLevel="2" x14ac:dyDescent="0.4">
      <c r="A27" s="13" t="s">
        <v>14</v>
      </c>
      <c r="B27" s="14" t="s">
        <v>15</v>
      </c>
      <c r="C27" s="15">
        <f t="shared" ref="C27:J27" si="10">SUM(C28:C30)</f>
        <v>16000000</v>
      </c>
      <c r="D27" s="15">
        <f t="shared" si="10"/>
        <v>0</v>
      </c>
      <c r="E27" s="15">
        <f t="shared" si="10"/>
        <v>0</v>
      </c>
      <c r="F27" s="15">
        <f t="shared" si="10"/>
        <v>0</v>
      </c>
      <c r="G27" s="15">
        <f t="shared" si="10"/>
        <v>0</v>
      </c>
      <c r="H27" s="15">
        <f t="shared" si="10"/>
        <v>0</v>
      </c>
      <c r="I27" s="15">
        <f t="shared" si="10"/>
        <v>0</v>
      </c>
      <c r="J27" s="15">
        <f t="shared" si="10"/>
        <v>0</v>
      </c>
      <c r="K27" s="15">
        <f t="shared" si="1"/>
        <v>16000000</v>
      </c>
      <c r="L27" s="16"/>
    </row>
    <row r="28" spans="1:12" ht="31" outlineLevel="3" x14ac:dyDescent="0.4">
      <c r="A28" s="17" t="s">
        <v>16</v>
      </c>
      <c r="B28" s="18" t="s">
        <v>17</v>
      </c>
      <c r="C28" s="19">
        <v>2500000</v>
      </c>
      <c r="D28" s="19"/>
      <c r="E28" s="19"/>
      <c r="F28" s="19"/>
      <c r="G28" s="19"/>
      <c r="H28" s="19"/>
      <c r="I28" s="19"/>
      <c r="J28" s="19"/>
      <c r="K28" s="19">
        <f t="shared" si="1"/>
        <v>2500000</v>
      </c>
      <c r="L28" s="20" t="s">
        <v>111</v>
      </c>
    </row>
    <row r="29" spans="1:12" ht="31" outlineLevel="3" x14ac:dyDescent="0.4">
      <c r="A29" s="17" t="s">
        <v>18</v>
      </c>
      <c r="B29" s="18" t="s">
        <v>19</v>
      </c>
      <c r="C29" s="19">
        <v>1500000</v>
      </c>
      <c r="D29" s="19"/>
      <c r="E29" s="19"/>
      <c r="F29" s="19"/>
      <c r="G29" s="19"/>
      <c r="H29" s="19"/>
      <c r="I29" s="19"/>
      <c r="J29" s="19"/>
      <c r="K29" s="19">
        <f t="shared" si="1"/>
        <v>1500000</v>
      </c>
      <c r="L29" s="20" t="s">
        <v>111</v>
      </c>
    </row>
    <row r="30" spans="1:12" outlineLevel="3" x14ac:dyDescent="0.4">
      <c r="A30" s="17" t="s">
        <v>20</v>
      </c>
      <c r="B30" s="18" t="s">
        <v>21</v>
      </c>
      <c r="C30" s="19">
        <f>2500000+2500000+2000000+5000000</f>
        <v>12000000</v>
      </c>
      <c r="D30" s="19"/>
      <c r="E30" s="19"/>
      <c r="F30" s="19"/>
      <c r="G30" s="19"/>
      <c r="H30" s="19"/>
      <c r="I30" s="19"/>
      <c r="J30" s="19"/>
      <c r="K30" s="19">
        <f t="shared" si="1"/>
        <v>12000000</v>
      </c>
      <c r="L30" s="20" t="s">
        <v>111</v>
      </c>
    </row>
    <row r="31" spans="1:12" outlineLevel="2" x14ac:dyDescent="0.4">
      <c r="A31" s="13" t="s">
        <v>22</v>
      </c>
      <c r="B31" s="14" t="s">
        <v>23</v>
      </c>
      <c r="C31" s="15">
        <f t="shared" ref="C31:J31" si="11">SUM(C32:C34)</f>
        <v>1795706000</v>
      </c>
      <c r="D31" s="15">
        <f t="shared" si="11"/>
        <v>0</v>
      </c>
      <c r="E31" s="15">
        <f t="shared" si="11"/>
        <v>0</v>
      </c>
      <c r="F31" s="15">
        <f t="shared" si="11"/>
        <v>0</v>
      </c>
      <c r="G31" s="15">
        <f t="shared" si="11"/>
        <v>0</v>
      </c>
      <c r="H31" s="15">
        <f t="shared" si="11"/>
        <v>0</v>
      </c>
      <c r="I31" s="15">
        <f t="shared" si="11"/>
        <v>0</v>
      </c>
      <c r="J31" s="15">
        <f t="shared" si="11"/>
        <v>0</v>
      </c>
      <c r="K31" s="15">
        <f t="shared" si="1"/>
        <v>1795706000</v>
      </c>
      <c r="L31" s="16"/>
    </row>
    <row r="32" spans="1:12" outlineLevel="3" x14ac:dyDescent="0.4">
      <c r="A32" s="17" t="s">
        <v>24</v>
      </c>
      <c r="B32" s="18" t="s">
        <v>25</v>
      </c>
      <c r="C32" s="19">
        <v>1760306000</v>
      </c>
      <c r="D32" s="19"/>
      <c r="E32" s="19"/>
      <c r="F32" s="19"/>
      <c r="G32" s="19"/>
      <c r="H32" s="19"/>
      <c r="I32" s="19"/>
      <c r="J32" s="19"/>
      <c r="K32" s="19">
        <f t="shared" si="1"/>
        <v>1760306000</v>
      </c>
      <c r="L32" s="20"/>
    </row>
    <row r="33" spans="1:12" ht="31" outlineLevel="3" x14ac:dyDescent="0.4">
      <c r="A33" s="17" t="s">
        <v>26</v>
      </c>
      <c r="B33" s="18" t="s">
        <v>27</v>
      </c>
      <c r="C33" s="19">
        <v>33900000</v>
      </c>
      <c r="D33" s="19"/>
      <c r="E33" s="19"/>
      <c r="F33" s="19"/>
      <c r="G33" s="19"/>
      <c r="H33" s="19"/>
      <c r="I33" s="19"/>
      <c r="J33" s="19"/>
      <c r="K33" s="19">
        <f t="shared" si="1"/>
        <v>33900000</v>
      </c>
      <c r="L33" s="20"/>
    </row>
    <row r="34" spans="1:12" ht="31" outlineLevel="3" x14ac:dyDescent="0.4">
      <c r="A34" s="17" t="s">
        <v>28</v>
      </c>
      <c r="B34" s="18" t="s">
        <v>29</v>
      </c>
      <c r="C34" s="19">
        <v>1500000</v>
      </c>
      <c r="D34" s="19"/>
      <c r="E34" s="19"/>
      <c r="F34" s="19"/>
      <c r="G34" s="19"/>
      <c r="H34" s="19"/>
      <c r="I34" s="19"/>
      <c r="J34" s="19"/>
      <c r="K34" s="19">
        <f t="shared" si="1"/>
        <v>1500000</v>
      </c>
      <c r="L34" s="20"/>
    </row>
    <row r="35" spans="1:12" outlineLevel="2" x14ac:dyDescent="0.4">
      <c r="A35" s="13" t="s">
        <v>30</v>
      </c>
      <c r="B35" s="14" t="s">
        <v>31</v>
      </c>
      <c r="C35" s="15">
        <f t="shared" ref="C35:J35" si="12">SUM(C36)</f>
        <v>9500000</v>
      </c>
      <c r="D35" s="15">
        <f t="shared" si="12"/>
        <v>0</v>
      </c>
      <c r="E35" s="15">
        <f t="shared" si="12"/>
        <v>0</v>
      </c>
      <c r="F35" s="15">
        <f t="shared" si="12"/>
        <v>0</v>
      </c>
      <c r="G35" s="15">
        <f t="shared" si="12"/>
        <v>0</v>
      </c>
      <c r="H35" s="15">
        <f t="shared" si="12"/>
        <v>0</v>
      </c>
      <c r="I35" s="15">
        <f t="shared" si="12"/>
        <v>0</v>
      </c>
      <c r="J35" s="15">
        <f t="shared" si="12"/>
        <v>0</v>
      </c>
      <c r="K35" s="15">
        <f t="shared" si="1"/>
        <v>9500000</v>
      </c>
      <c r="L35" s="16"/>
    </row>
    <row r="36" spans="1:12" ht="31" outlineLevel="3" x14ac:dyDescent="0.4">
      <c r="A36" s="17" t="s">
        <v>32</v>
      </c>
      <c r="B36" s="18" t="s">
        <v>33</v>
      </c>
      <c r="C36" s="19">
        <v>9500000</v>
      </c>
      <c r="D36" s="19"/>
      <c r="E36" s="19"/>
      <c r="F36" s="19"/>
      <c r="G36" s="19"/>
      <c r="H36" s="19"/>
      <c r="I36" s="19"/>
      <c r="J36" s="19"/>
      <c r="K36" s="19">
        <f t="shared" si="1"/>
        <v>9500000</v>
      </c>
      <c r="L36" s="20"/>
    </row>
    <row r="37" spans="1:12" outlineLevel="2" x14ac:dyDescent="0.4">
      <c r="A37" s="13" t="s">
        <v>34</v>
      </c>
      <c r="B37" s="14" t="s">
        <v>35</v>
      </c>
      <c r="C37" s="15">
        <f t="shared" ref="C37:J37" si="13">SUM(C38:C45)</f>
        <v>113800000</v>
      </c>
      <c r="D37" s="15">
        <f t="shared" si="13"/>
        <v>0</v>
      </c>
      <c r="E37" s="15">
        <f t="shared" si="13"/>
        <v>0</v>
      </c>
      <c r="F37" s="15">
        <f t="shared" si="13"/>
        <v>0</v>
      </c>
      <c r="G37" s="15">
        <f t="shared" si="13"/>
        <v>0</v>
      </c>
      <c r="H37" s="15">
        <f t="shared" si="13"/>
        <v>0</v>
      </c>
      <c r="I37" s="15">
        <f t="shared" si="13"/>
        <v>0</v>
      </c>
      <c r="J37" s="15">
        <f t="shared" si="13"/>
        <v>0</v>
      </c>
      <c r="K37" s="15">
        <f t="shared" si="1"/>
        <v>113800000</v>
      </c>
      <c r="L37" s="16"/>
    </row>
    <row r="38" spans="1:12" ht="31" outlineLevel="3" x14ac:dyDescent="0.4">
      <c r="A38" s="17" t="s">
        <v>36</v>
      </c>
      <c r="B38" s="18" t="s">
        <v>37</v>
      </c>
      <c r="C38" s="19">
        <v>3500000</v>
      </c>
      <c r="D38" s="19"/>
      <c r="E38" s="19"/>
      <c r="F38" s="19"/>
      <c r="G38" s="19"/>
      <c r="H38" s="19"/>
      <c r="I38" s="19"/>
      <c r="J38" s="19"/>
      <c r="K38" s="19">
        <f t="shared" si="1"/>
        <v>3500000</v>
      </c>
      <c r="L38" s="20"/>
    </row>
    <row r="39" spans="1:12" outlineLevel="3" x14ac:dyDescent="0.4">
      <c r="A39" s="17" t="s">
        <v>38</v>
      </c>
      <c r="B39" s="18" t="s">
        <v>39</v>
      </c>
      <c r="C39" s="19">
        <v>30000000</v>
      </c>
      <c r="D39" s="19"/>
      <c r="E39" s="19"/>
      <c r="F39" s="19"/>
      <c r="G39" s="19"/>
      <c r="H39" s="19"/>
      <c r="I39" s="19"/>
      <c r="J39" s="19"/>
      <c r="K39" s="19">
        <f t="shared" si="1"/>
        <v>30000000</v>
      </c>
      <c r="L39" s="20"/>
    </row>
    <row r="40" spans="1:12" outlineLevel="3" x14ac:dyDescent="0.4">
      <c r="A40" s="17" t="s">
        <v>40</v>
      </c>
      <c r="B40" s="18" t="s">
        <v>41</v>
      </c>
      <c r="C40" s="19">
        <f>4000000-2000000</f>
        <v>2000000</v>
      </c>
      <c r="D40" s="19"/>
      <c r="E40" s="19"/>
      <c r="F40" s="19"/>
      <c r="G40" s="19"/>
      <c r="H40" s="19"/>
      <c r="I40" s="19"/>
      <c r="J40" s="19"/>
      <c r="K40" s="19">
        <f t="shared" si="1"/>
        <v>2000000</v>
      </c>
      <c r="L40" s="20"/>
    </row>
    <row r="41" spans="1:12" outlineLevel="3" x14ac:dyDescent="0.4">
      <c r="A41" s="17" t="s">
        <v>42</v>
      </c>
      <c r="B41" s="18" t="s">
        <v>43</v>
      </c>
      <c r="C41" s="19">
        <v>17500000</v>
      </c>
      <c r="D41" s="19"/>
      <c r="E41" s="19"/>
      <c r="F41" s="19"/>
      <c r="G41" s="19"/>
      <c r="H41" s="19"/>
      <c r="I41" s="19"/>
      <c r="J41" s="19"/>
      <c r="K41" s="19">
        <f t="shared" si="1"/>
        <v>17500000</v>
      </c>
      <c r="L41" s="20"/>
    </row>
    <row r="42" spans="1:12" outlineLevel="3" x14ac:dyDescent="0.4">
      <c r="A42" s="17" t="s">
        <v>44</v>
      </c>
      <c r="B42" s="18" t="s">
        <v>45</v>
      </c>
      <c r="C42" s="19">
        <v>8300000</v>
      </c>
      <c r="D42" s="19"/>
      <c r="E42" s="19"/>
      <c r="F42" s="19"/>
      <c r="G42" s="19"/>
      <c r="H42" s="19"/>
      <c r="I42" s="19"/>
      <c r="J42" s="19"/>
      <c r="K42" s="19">
        <f t="shared" si="1"/>
        <v>8300000</v>
      </c>
      <c r="L42" s="20"/>
    </row>
    <row r="43" spans="1:12" ht="31" outlineLevel="3" x14ac:dyDescent="0.4">
      <c r="A43" s="17" t="s">
        <v>46</v>
      </c>
      <c r="B43" s="18" t="s">
        <v>47</v>
      </c>
      <c r="C43" s="19">
        <v>2500000</v>
      </c>
      <c r="D43" s="19"/>
      <c r="E43" s="19"/>
      <c r="F43" s="19"/>
      <c r="G43" s="19"/>
      <c r="H43" s="19"/>
      <c r="I43" s="19"/>
      <c r="J43" s="19"/>
      <c r="K43" s="19">
        <f t="shared" si="1"/>
        <v>2500000</v>
      </c>
      <c r="L43" s="20"/>
    </row>
    <row r="44" spans="1:12" outlineLevel="3" x14ac:dyDescent="0.4">
      <c r="A44" s="17" t="s">
        <v>110</v>
      </c>
      <c r="B44" s="18" t="s">
        <v>66</v>
      </c>
      <c r="C44" s="19"/>
      <c r="D44" s="19"/>
      <c r="E44" s="19"/>
      <c r="F44" s="19"/>
      <c r="G44" s="19"/>
      <c r="H44" s="19"/>
      <c r="I44" s="19"/>
      <c r="J44" s="19"/>
      <c r="K44" s="19">
        <f t="shared" si="1"/>
        <v>0</v>
      </c>
      <c r="L44" s="20"/>
    </row>
    <row r="45" spans="1:12" ht="31" outlineLevel="3" x14ac:dyDescent="0.4">
      <c r="A45" s="17" t="s">
        <v>48</v>
      </c>
      <c r="B45" s="18" t="s">
        <v>49</v>
      </c>
      <c r="C45" s="19">
        <f>29415000+20585000</f>
        <v>50000000</v>
      </c>
      <c r="D45" s="19"/>
      <c r="E45" s="19"/>
      <c r="F45" s="19"/>
      <c r="G45" s="19"/>
      <c r="H45" s="19"/>
      <c r="I45" s="19"/>
      <c r="J45" s="19"/>
      <c r="K45" s="19">
        <f t="shared" si="1"/>
        <v>50000000</v>
      </c>
      <c r="L45" s="20"/>
    </row>
    <row r="46" spans="1:12" ht="31" outlineLevel="2" x14ac:dyDescent="0.4">
      <c r="A46" s="13" t="s">
        <v>50</v>
      </c>
      <c r="B46" s="14" t="s">
        <v>51</v>
      </c>
      <c r="C46" s="15">
        <f t="shared" ref="C46:J46" si="14">SUM(C47:C49)</f>
        <v>260632000</v>
      </c>
      <c r="D46" s="15">
        <f t="shared" si="14"/>
        <v>0</v>
      </c>
      <c r="E46" s="15">
        <f t="shared" si="14"/>
        <v>0</v>
      </c>
      <c r="F46" s="15">
        <f t="shared" si="14"/>
        <v>0</v>
      </c>
      <c r="G46" s="15">
        <f t="shared" si="14"/>
        <v>0</v>
      </c>
      <c r="H46" s="15">
        <f t="shared" si="14"/>
        <v>0</v>
      </c>
      <c r="I46" s="15">
        <f t="shared" si="14"/>
        <v>0</v>
      </c>
      <c r="J46" s="15">
        <f t="shared" si="14"/>
        <v>0</v>
      </c>
      <c r="K46" s="15">
        <f t="shared" si="1"/>
        <v>260632000</v>
      </c>
      <c r="L46" s="16"/>
    </row>
    <row r="47" spans="1:12" outlineLevel="3" x14ac:dyDescent="0.4">
      <c r="A47" s="17" t="s">
        <v>52</v>
      </c>
      <c r="B47" s="18" t="s">
        <v>53</v>
      </c>
      <c r="C47" s="19">
        <v>1000000</v>
      </c>
      <c r="D47" s="19"/>
      <c r="E47" s="19"/>
      <c r="F47" s="19"/>
      <c r="G47" s="19"/>
      <c r="H47" s="19"/>
      <c r="I47" s="19"/>
      <c r="J47" s="19"/>
      <c r="K47" s="19">
        <f t="shared" si="1"/>
        <v>1000000</v>
      </c>
      <c r="L47" s="20"/>
    </row>
    <row r="48" spans="1:12" ht="31" outlineLevel="3" x14ac:dyDescent="0.4">
      <c r="A48" s="17" t="s">
        <v>54</v>
      </c>
      <c r="B48" s="18" t="s">
        <v>55</v>
      </c>
      <c r="C48" s="19">
        <v>29600000</v>
      </c>
      <c r="D48" s="19"/>
      <c r="E48" s="19"/>
      <c r="F48" s="19"/>
      <c r="G48" s="19"/>
      <c r="H48" s="19"/>
      <c r="I48" s="19"/>
      <c r="J48" s="19"/>
      <c r="K48" s="19">
        <f t="shared" si="1"/>
        <v>29600000</v>
      </c>
      <c r="L48" s="20"/>
    </row>
    <row r="49" spans="1:12" ht="31" outlineLevel="3" x14ac:dyDescent="0.4">
      <c r="A49" s="17" t="s">
        <v>56</v>
      </c>
      <c r="B49" s="18" t="s">
        <v>57</v>
      </c>
      <c r="C49" s="19">
        <f>228032000+2000000</f>
        <v>230032000</v>
      </c>
      <c r="D49" s="19"/>
      <c r="E49" s="19"/>
      <c r="F49" s="19"/>
      <c r="G49" s="19"/>
      <c r="H49" s="19"/>
      <c r="I49" s="19"/>
      <c r="J49" s="19"/>
      <c r="K49" s="19">
        <f t="shared" si="1"/>
        <v>230032000</v>
      </c>
      <c r="L49" s="20" t="s">
        <v>113</v>
      </c>
    </row>
    <row r="50" spans="1:12" ht="31" outlineLevel="2" x14ac:dyDescent="0.4">
      <c r="A50" s="13" t="s">
        <v>58</v>
      </c>
      <c r="B50" s="14" t="s">
        <v>59</v>
      </c>
      <c r="C50" s="15">
        <f t="shared" ref="C50:J50" si="15">SUM(C51:C53)</f>
        <v>58879000</v>
      </c>
      <c r="D50" s="15">
        <f t="shared" si="15"/>
        <v>0</v>
      </c>
      <c r="E50" s="15">
        <f t="shared" si="15"/>
        <v>0</v>
      </c>
      <c r="F50" s="15">
        <f t="shared" si="15"/>
        <v>0</v>
      </c>
      <c r="G50" s="15">
        <f t="shared" si="15"/>
        <v>0</v>
      </c>
      <c r="H50" s="15">
        <f t="shared" si="15"/>
        <v>0</v>
      </c>
      <c r="I50" s="15">
        <f t="shared" si="15"/>
        <v>0</v>
      </c>
      <c r="J50" s="15">
        <f t="shared" si="15"/>
        <v>0</v>
      </c>
      <c r="K50" s="15">
        <f t="shared" si="1"/>
        <v>58879000</v>
      </c>
      <c r="L50" s="16"/>
    </row>
    <row r="51" spans="1:12" ht="46.5" outlineLevel="3" x14ac:dyDescent="0.4">
      <c r="A51" s="17" t="s">
        <v>60</v>
      </c>
      <c r="B51" s="18" t="s">
        <v>61</v>
      </c>
      <c r="C51" s="19">
        <f>37810000+5068800+200</f>
        <v>42879000</v>
      </c>
      <c r="D51" s="19"/>
      <c r="E51" s="19"/>
      <c r="F51" s="19"/>
      <c r="G51" s="19"/>
      <c r="H51" s="19"/>
      <c r="I51" s="19"/>
      <c r="J51" s="19"/>
      <c r="K51" s="19">
        <f t="shared" si="1"/>
        <v>42879000</v>
      </c>
      <c r="L51" s="20" t="s">
        <v>112</v>
      </c>
    </row>
    <row r="52" spans="1:12" ht="31" outlineLevel="3" x14ac:dyDescent="0.4">
      <c r="A52" s="17" t="s">
        <v>62</v>
      </c>
      <c r="B52" s="18" t="s">
        <v>63</v>
      </c>
      <c r="C52" s="19">
        <v>8000000</v>
      </c>
      <c r="D52" s="19"/>
      <c r="E52" s="19"/>
      <c r="F52" s="19"/>
      <c r="G52" s="19"/>
      <c r="H52" s="19"/>
      <c r="I52" s="19"/>
      <c r="J52" s="19"/>
      <c r="K52" s="19">
        <f t="shared" si="1"/>
        <v>8000000</v>
      </c>
      <c r="L52" s="20"/>
    </row>
    <row r="53" spans="1:12" ht="46.5" outlineLevel="3" x14ac:dyDescent="0.4">
      <c r="A53" s="26" t="s">
        <v>64</v>
      </c>
      <c r="B53" s="27" t="s">
        <v>65</v>
      </c>
      <c r="C53" s="28">
        <v>8000000</v>
      </c>
      <c r="D53" s="28"/>
      <c r="E53" s="28"/>
      <c r="F53" s="28"/>
      <c r="G53" s="28"/>
      <c r="H53" s="28"/>
      <c r="I53" s="28"/>
      <c r="J53" s="28"/>
      <c r="K53" s="28">
        <f t="shared" si="1"/>
        <v>8000000</v>
      </c>
      <c r="L53" s="29"/>
    </row>
  </sheetData>
  <autoFilter ref="A3:L54" xr:uid="{00000000-0001-0000-0300-000000000000}"/>
  <mergeCells count="4">
    <mergeCell ref="L1:L2"/>
    <mergeCell ref="C1:K1"/>
    <mergeCell ref="A1:A2"/>
    <mergeCell ref="B1: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RKPD2023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SUNGRAM BAPPEDA</cp:lastModifiedBy>
  <dcterms:created xsi:type="dcterms:W3CDTF">2022-06-26T01:07:35Z</dcterms:created>
  <dcterms:modified xsi:type="dcterms:W3CDTF">2022-06-27T03:25:38Z</dcterms:modified>
</cp:coreProperties>
</file>