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47B3224B-3320-4CD4-93D5-9CD793ED3974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RKPD2023!$A$3:$L$47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7" i="1" l="1"/>
  <c r="C46" i="1"/>
  <c r="K46" i="1" s="1"/>
  <c r="C45" i="1"/>
  <c r="K45" i="1" s="1"/>
  <c r="J44" i="1"/>
  <c r="I44" i="1"/>
  <c r="H44" i="1"/>
  <c r="G44" i="1"/>
  <c r="F44" i="1"/>
  <c r="E44" i="1"/>
  <c r="D44" i="1"/>
  <c r="K43" i="1"/>
  <c r="K42" i="1"/>
  <c r="K41" i="1"/>
  <c r="J40" i="1"/>
  <c r="I40" i="1"/>
  <c r="H40" i="1"/>
  <c r="G40" i="1"/>
  <c r="F40" i="1"/>
  <c r="E40" i="1"/>
  <c r="D40" i="1"/>
  <c r="C40" i="1"/>
  <c r="C39" i="1"/>
  <c r="K39" i="1" s="1"/>
  <c r="K38" i="1"/>
  <c r="K37" i="1"/>
  <c r="K36" i="1"/>
  <c r="C35" i="1"/>
  <c r="K35" i="1" s="1"/>
  <c r="K34" i="1"/>
  <c r="K33" i="1"/>
  <c r="J32" i="1"/>
  <c r="I32" i="1"/>
  <c r="H32" i="1"/>
  <c r="G32" i="1"/>
  <c r="F32" i="1"/>
  <c r="E32" i="1"/>
  <c r="D32" i="1"/>
  <c r="K31" i="1"/>
  <c r="J30" i="1"/>
  <c r="I30" i="1"/>
  <c r="H30" i="1"/>
  <c r="G30" i="1"/>
  <c r="F30" i="1"/>
  <c r="E30" i="1"/>
  <c r="D30" i="1"/>
  <c r="C30" i="1"/>
  <c r="K29" i="1"/>
  <c r="K28" i="1"/>
  <c r="K27" i="1"/>
  <c r="J26" i="1"/>
  <c r="I26" i="1"/>
  <c r="H26" i="1"/>
  <c r="G26" i="1"/>
  <c r="F26" i="1"/>
  <c r="E26" i="1"/>
  <c r="D26" i="1"/>
  <c r="C26" i="1"/>
  <c r="C25" i="1"/>
  <c r="C22" i="1" s="1"/>
  <c r="K24" i="1"/>
  <c r="K23" i="1"/>
  <c r="J22" i="1"/>
  <c r="I22" i="1"/>
  <c r="H22" i="1"/>
  <c r="G22" i="1"/>
  <c r="F22" i="1"/>
  <c r="E22" i="1"/>
  <c r="D22" i="1"/>
  <c r="C20" i="1"/>
  <c r="C19" i="1" s="1"/>
  <c r="J19" i="1"/>
  <c r="J18" i="1" s="1"/>
  <c r="I19" i="1"/>
  <c r="I18" i="1" s="1"/>
  <c r="H19" i="1"/>
  <c r="H18" i="1" s="1"/>
  <c r="G19" i="1"/>
  <c r="G18" i="1" s="1"/>
  <c r="F19" i="1"/>
  <c r="F18" i="1" s="1"/>
  <c r="E19" i="1"/>
  <c r="E18" i="1" s="1"/>
  <c r="D19" i="1"/>
  <c r="D18" i="1" s="1"/>
  <c r="K17" i="1"/>
  <c r="J16" i="1"/>
  <c r="J15" i="1" s="1"/>
  <c r="I16" i="1"/>
  <c r="I15" i="1" s="1"/>
  <c r="H16" i="1"/>
  <c r="H15" i="1" s="1"/>
  <c r="G16" i="1"/>
  <c r="G15" i="1" s="1"/>
  <c r="F16" i="1"/>
  <c r="F15" i="1" s="1"/>
  <c r="E16" i="1"/>
  <c r="E15" i="1" s="1"/>
  <c r="D16" i="1"/>
  <c r="D15" i="1" s="1"/>
  <c r="C16" i="1"/>
  <c r="C15" i="1" s="1"/>
  <c r="C14" i="1"/>
  <c r="C13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K11" i="1"/>
  <c r="K10" i="1"/>
  <c r="J9" i="1"/>
  <c r="I9" i="1"/>
  <c r="H9" i="1"/>
  <c r="G9" i="1"/>
  <c r="F9" i="1"/>
  <c r="E9" i="1"/>
  <c r="D9" i="1"/>
  <c r="C9" i="1"/>
  <c r="K8" i="1"/>
  <c r="C7" i="1"/>
  <c r="K7" i="1" s="1"/>
  <c r="J6" i="1"/>
  <c r="J5" i="1" s="1"/>
  <c r="I6" i="1"/>
  <c r="I5" i="1" s="1"/>
  <c r="H6" i="1"/>
  <c r="H5" i="1" s="1"/>
  <c r="G6" i="1"/>
  <c r="G5" i="1" s="1"/>
  <c r="F6" i="1"/>
  <c r="F5" i="1" s="1"/>
  <c r="E6" i="1"/>
  <c r="E5" i="1" s="1"/>
  <c r="D6" i="1"/>
  <c r="D5" i="1" s="1"/>
  <c r="C6" i="1"/>
  <c r="K25" i="1" l="1"/>
  <c r="K20" i="1"/>
  <c r="H21" i="1"/>
  <c r="H4" i="1" s="1"/>
  <c r="K6" i="1"/>
  <c r="C5" i="1"/>
  <c r="K5" i="1" s="1"/>
  <c r="K9" i="1"/>
  <c r="G21" i="1"/>
  <c r="G4" i="1" s="1"/>
  <c r="D21" i="1"/>
  <c r="D4" i="1" s="1"/>
  <c r="I21" i="1"/>
  <c r="I4" i="1" s="1"/>
  <c r="E21" i="1"/>
  <c r="E4" i="1" s="1"/>
  <c r="K22" i="1"/>
  <c r="K26" i="1"/>
  <c r="K13" i="1"/>
  <c r="C12" i="1"/>
  <c r="K15" i="1"/>
  <c r="K14" i="1"/>
  <c r="C32" i="1"/>
  <c r="K16" i="1"/>
  <c r="K19" i="1"/>
  <c r="C18" i="1"/>
  <c r="F21" i="1"/>
  <c r="F4" i="1" s="1"/>
  <c r="J21" i="1"/>
  <c r="J4" i="1" s="1"/>
  <c r="K30" i="1"/>
  <c r="K40" i="1"/>
  <c r="C44" i="1"/>
  <c r="K32" i="1" l="1"/>
  <c r="C21" i="1"/>
  <c r="C4" i="1" s="1"/>
  <c r="K18" i="1"/>
  <c r="K12" i="1"/>
  <c r="K44" i="1"/>
  <c r="K21" i="1" l="1"/>
  <c r="K4" i="1"/>
</calcChain>
</file>

<file path=xl/sharedStrings.xml><?xml version="1.0" encoding="utf-8"?>
<sst xmlns="http://schemas.openxmlformats.org/spreadsheetml/2006/main" count="103" uniqueCount="101">
  <si>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</si>
  <si>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</si>
  <si>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</si>
  <si>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</si>
  <si>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</si>
  <si>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</si>
  <si>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</si>
  <si>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</si>
  <si>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</si>
  <si>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</si>
  <si>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</si>
  <si>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</si>
  <si>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</si>
  <si>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</si>
  <si>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</si>
  <si>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</si>
  <si>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</si>
  <si>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</si>
  <si>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</si>
  <si>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</si>
  <si>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</si>
  <si>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</si>
  <si>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</si>
  <si>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</si>
  <si>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</si>
  <si>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</si>
  <si>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</si>
  <si>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</si>
  <si>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</si>
  <si>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</si>
  <si>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</si>
  <si>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</si>
  <si>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</si>
  <si>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</si>
  <si>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</si>
  <si>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</si>
  <si>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</si>
  <si>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</si>
  <si>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</si>
  <si>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</si>
  <si>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</si>
  <si>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</si>
  <si>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</si>
  <si>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</si>
  <si>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</si>
  <si>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</si>
  <si>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</si>
  <si>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</si>
  <si>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</si>
  <si>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</si>
  <si>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</si>
  <si>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</si>
  <si>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</si>
  <si>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</si>
  <si>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</si>
  <si>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</si>
  <si>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</si>
  <si>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</si>
  <si>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</si>
  <si>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</si>
  <si>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</si>
  <si>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</si>
  <si>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</si>
  <si>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</si>
  <si>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</si>
  <si>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</si>
  <si>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7.01.0.00.0.00.01.0000</t>
  </si>
  <si>
    <t>PROGRAM KOORDINASI KETENTRAMAN DAN KETERTIBAN UMUM</t>
  </si>
  <si>
    <t>7.01.04.2.01</t>
  </si>
  <si>
    <t>Koordinasi Upaya Penyelenggaraan Ketenteraman dan Ketertiban Umum</t>
  </si>
  <si>
    <t>7.01.04.2.01.01</t>
  </si>
  <si>
    <t>Sinergitas dengan Kepolisian Negara Republik Indonesia, Tentara Nasional Indonesia dan Instansi Vertikal di Wilayah Kecamatan</t>
  </si>
  <si>
    <t>Kecamatan Pekalongan Utara</t>
  </si>
  <si>
    <t>PROGRAM PENYELENGGARAAN PEMERINTAHAN DAN PELAYANAN PUBLIK</t>
  </si>
  <si>
    <t>7.01.02.2.01</t>
  </si>
  <si>
    <t>Koordinasi Penyelenggaraan Kegiatan Pemerintahan di Tingkat Kecamatan</t>
  </si>
  <si>
    <t>7.01.02.2.01.01</t>
  </si>
  <si>
    <t>Koordinasi/Sinergi Perencanaan dan Pelaksanaan Kegiatan Pemerintahan dengan Perangkat Daerah dan Instansi Vertikal Terkait</t>
  </si>
  <si>
    <t>7.01.02.2.01.02</t>
  </si>
  <si>
    <t>Peningkatan Efektifitas Kegiatan Pemerintahan di Tingkat Kecamatan</t>
  </si>
  <si>
    <t>7.01.02.2.02</t>
  </si>
  <si>
    <t>Penyelenggaraan Urusan Pemerintahan yang tidak Dilaksanakan oleh Unit Kerja Perangkat Daerah yang Ada di Kecamatan</t>
  </si>
  <si>
    <t>7.01.02.2.02.01</t>
  </si>
  <si>
    <t>Perencanaan Kegiatan Pelayanan Kepada Masyarakat di Kecamatan</t>
  </si>
  <si>
    <t>7.01.02.2.02.03</t>
  </si>
  <si>
    <t>Peningkatan Efektifitas Pelaksanaan Pelayanan Kepada Masyarakat di Wilayah Kecamatan</t>
  </si>
  <si>
    <t>PROGRAM PEMBERDAYAAN MASYARAKAT DESA DAN KELURAHAN</t>
  </si>
  <si>
    <t>7.01.03.2.03</t>
  </si>
  <si>
    <t>Pemberdayaan Lembaga Kemasyarakatan Tingkat Kecamatan</t>
  </si>
  <si>
    <t>7.01.03.2.03.01</t>
  </si>
  <si>
    <t>Penyelenggaraan Lembaga Kemasyarakatan</t>
  </si>
  <si>
    <t>Belum ada pagu setelah desk</t>
  </si>
  <si>
    <t>PROGRAM PENYELENGGARAAN URUSAN PEMERINTAHAN UMUM</t>
  </si>
  <si>
    <t>7.01.05.2.01</t>
  </si>
  <si>
    <t>Penyelenggaraan Urusan Pemerintahan Umum sesuai Penugasan Kepala Daerah</t>
  </si>
  <si>
    <t>7.01.05.2.01.08</t>
  </si>
  <si>
    <t>Pelaksanaan Tugas Forum Koordinasi Pimpinan di Kecamatan</t>
  </si>
  <si>
    <t>diseragamkan</t>
  </si>
  <si>
    <t>Kenaikan BBM 23.446.000</t>
  </si>
  <si>
    <t>1M pembangunan kantor Kel. Panjang Baru, 18,8Juta untuk Rehab atap kantor kel Degayu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</si>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</sst>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vertical="top" wrapText="1"/>
    </xf>
    <xf numFmtId="3" fontId="1" fillId="5" borderId="4" xfId="0" applyNumberFormat="1" applyFont="1" applyFill="1" applyBorder="1" applyAlignment="1">
      <alignment vertical="top"/>
    </xf>
    <xf numFmtId="3" fontId="1" fillId="5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47"/>
  <sheetViews>
    <sheetView tabSelected="1" zoomScale="55" zoomScaleNormal="55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5" sqref="B5"/>
    </sheetView>
  </sheetViews>
  <sheetFormatPr defaultColWidth="8.58203125" defaultRowHeight="15.5" outlineLevelRow="3" outlineLevelCol="1" x14ac:dyDescent="0.4"/>
  <cols>
    <col min="1" max="1" width="25" style="27" customWidth="1"/>
    <col min="2" max="2" width="42.5" style="25" customWidth="1"/>
    <col min="3" max="3" width="16.83203125" style="1" customWidth="1" outlineLevel="1"/>
    <col min="4" max="10" width="15.5" style="1" customWidth="1" outlineLevel="1"/>
    <col min="11" max="11" width="20.58203125" style="26" customWidth="1"/>
    <col min="12" max="12" width="47.75" style="25" customWidth="1"/>
    <col min="13" max="16384" width="8.58203125" style="1"/>
  </cols>
  <sheetData>
    <row r="1" spans="1:12" ht="24.5" customHeight="1" x14ac:dyDescent="0.4">
      <c r="A1" s="31" t="s">
        <v>0</v>
      </c>
      <c r="B1" s="31" t="s">
        <v>1</v>
      </c>
      <c r="C1" s="30" t="s">
        <v>100</v>
      </c>
      <c r="D1" s="30"/>
      <c r="E1" s="30"/>
      <c r="F1" s="30"/>
      <c r="G1" s="30"/>
      <c r="H1" s="30"/>
      <c r="I1" s="30"/>
      <c r="J1" s="30"/>
      <c r="K1" s="30"/>
      <c r="L1" s="28" t="s">
        <v>2</v>
      </c>
    </row>
    <row r="2" spans="1:12" s="4" customFormat="1" ht="31" x14ac:dyDescent="0.3">
      <c r="A2" s="31"/>
      <c r="B2" s="3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29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1" t="s">
        <v>66</v>
      </c>
      <c r="B4" s="22" t="s">
        <v>72</v>
      </c>
      <c r="C4" s="23">
        <f t="shared" ref="C4:J4" si="0">SUM(C5,C12,C15,C18,C21)</f>
        <v>9985033000</v>
      </c>
      <c r="D4" s="23">
        <f t="shared" si="0"/>
        <v>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ref="K4:K47" si="1">SUM(C4:J4)</f>
        <v>9985033000</v>
      </c>
      <c r="L4" s="24"/>
    </row>
    <row r="5" spans="1:12" ht="31" outlineLevel="1" x14ac:dyDescent="0.4">
      <c r="A5" s="9">
        <v>0.29238425925925926</v>
      </c>
      <c r="B5" s="10" t="s">
        <v>73</v>
      </c>
      <c r="C5" s="11">
        <f t="shared" ref="C5:J6" si="2">SUM(C6)</f>
        <v>12000000</v>
      </c>
      <c r="D5" s="11">
        <f t="shared" si="2"/>
        <v>0</v>
      </c>
      <c r="E5" s="11">
        <f t="shared" si="2"/>
        <v>0</v>
      </c>
      <c r="F5" s="11">
        <f t="shared" si="2"/>
        <v>0</v>
      </c>
      <c r="G5" s="11">
        <f t="shared" si="2"/>
        <v>0</v>
      </c>
      <c r="H5" s="11">
        <f t="shared" si="2"/>
        <v>0</v>
      </c>
      <c r="I5" s="11">
        <f t="shared" si="2"/>
        <v>0</v>
      </c>
      <c r="J5" s="11">
        <f t="shared" si="2"/>
        <v>0</v>
      </c>
      <c r="K5" s="11">
        <f t="shared" si="1"/>
        <v>12000000</v>
      </c>
      <c r="L5" s="12"/>
    </row>
    <row r="6" spans="1:12" ht="31" outlineLevel="2" x14ac:dyDescent="0.4">
      <c r="A6" s="13" t="s">
        <v>74</v>
      </c>
      <c r="B6" s="14" t="s">
        <v>75</v>
      </c>
      <c r="C6" s="15">
        <f t="shared" si="2"/>
        <v>12000000</v>
      </c>
      <c r="D6" s="15">
        <f t="shared" si="2"/>
        <v>0</v>
      </c>
      <c r="E6" s="15">
        <f t="shared" si="2"/>
        <v>0</v>
      </c>
      <c r="F6" s="15">
        <f t="shared" si="2"/>
        <v>0</v>
      </c>
      <c r="G6" s="15">
        <f t="shared" si="2"/>
        <v>0</v>
      </c>
      <c r="H6" s="15">
        <f t="shared" si="2"/>
        <v>0</v>
      </c>
      <c r="I6" s="15">
        <f t="shared" si="2"/>
        <v>0</v>
      </c>
      <c r="J6" s="15">
        <f t="shared" si="2"/>
        <v>0</v>
      </c>
      <c r="K6" s="15">
        <f t="shared" si="1"/>
        <v>12000000</v>
      </c>
      <c r="L6" s="16"/>
    </row>
    <row r="7" spans="1:12" ht="46.5" outlineLevel="3" x14ac:dyDescent="0.4">
      <c r="A7" s="17" t="s">
        <v>76</v>
      </c>
      <c r="B7" s="18" t="s">
        <v>77</v>
      </c>
      <c r="C7" s="19">
        <f>16441850-4441850</f>
        <v>12000000</v>
      </c>
      <c r="D7" s="19"/>
      <c r="E7" s="19"/>
      <c r="F7" s="19"/>
      <c r="G7" s="19"/>
      <c r="H7" s="19"/>
      <c r="I7" s="19"/>
      <c r="J7" s="19"/>
      <c r="K7" s="19">
        <f t="shared" si="1"/>
        <v>12000000</v>
      </c>
      <c r="L7" s="20"/>
    </row>
    <row r="8" spans="1:12" ht="31" outlineLevel="3" x14ac:dyDescent="0.4">
      <c r="A8" s="17" t="s">
        <v>78</v>
      </c>
      <c r="B8" s="18" t="s">
        <v>79</v>
      </c>
      <c r="C8" s="19"/>
      <c r="D8" s="19"/>
      <c r="E8" s="19"/>
      <c r="F8" s="19"/>
      <c r="G8" s="19"/>
      <c r="H8" s="19"/>
      <c r="I8" s="19"/>
      <c r="J8" s="19"/>
      <c r="K8" s="19">
        <f t="shared" si="1"/>
        <v>0</v>
      </c>
      <c r="L8" s="20"/>
    </row>
    <row r="9" spans="1:12" ht="46.5" outlineLevel="2" x14ac:dyDescent="0.4">
      <c r="A9" s="13" t="s">
        <v>80</v>
      </c>
      <c r="B9" s="14" t="s">
        <v>81</v>
      </c>
      <c r="C9" s="15">
        <f t="shared" ref="C9:J9" si="3">SUM(C10:C11)</f>
        <v>0</v>
      </c>
      <c r="D9" s="15">
        <f t="shared" si="3"/>
        <v>0</v>
      </c>
      <c r="E9" s="15">
        <f t="shared" si="3"/>
        <v>0</v>
      </c>
      <c r="F9" s="15">
        <f t="shared" si="3"/>
        <v>0</v>
      </c>
      <c r="G9" s="15">
        <f t="shared" si="3"/>
        <v>0</v>
      </c>
      <c r="H9" s="15">
        <f t="shared" si="3"/>
        <v>0</v>
      </c>
      <c r="I9" s="15">
        <f t="shared" si="3"/>
        <v>0</v>
      </c>
      <c r="J9" s="15">
        <f t="shared" si="3"/>
        <v>0</v>
      </c>
      <c r="K9" s="15">
        <f t="shared" si="1"/>
        <v>0</v>
      </c>
      <c r="L9" s="16"/>
    </row>
    <row r="10" spans="1:12" ht="31" outlineLevel="3" x14ac:dyDescent="0.4">
      <c r="A10" s="17" t="s">
        <v>82</v>
      </c>
      <c r="B10" s="18" t="s">
        <v>83</v>
      </c>
      <c r="C10" s="19"/>
      <c r="D10" s="19"/>
      <c r="E10" s="19"/>
      <c r="F10" s="19"/>
      <c r="G10" s="19"/>
      <c r="H10" s="19"/>
      <c r="I10" s="19"/>
      <c r="J10" s="19"/>
      <c r="K10" s="19">
        <f t="shared" si="1"/>
        <v>0</v>
      </c>
      <c r="L10" s="20"/>
    </row>
    <row r="11" spans="1:12" ht="31" outlineLevel="3" x14ac:dyDescent="0.4">
      <c r="A11" s="17" t="s">
        <v>84</v>
      </c>
      <c r="B11" s="18" t="s">
        <v>85</v>
      </c>
      <c r="C11" s="19"/>
      <c r="D11" s="19"/>
      <c r="E11" s="19"/>
      <c r="F11" s="19"/>
      <c r="G11" s="19"/>
      <c r="H11" s="19"/>
      <c r="I11" s="19"/>
      <c r="J11" s="19"/>
      <c r="K11" s="19">
        <f t="shared" si="1"/>
        <v>0</v>
      </c>
      <c r="L11" s="20"/>
    </row>
    <row r="12" spans="1:12" ht="31" outlineLevel="1" x14ac:dyDescent="0.4">
      <c r="A12" s="9">
        <v>0.29239583333333335</v>
      </c>
      <c r="B12" s="10" t="s">
        <v>86</v>
      </c>
      <c r="C12" s="11">
        <f t="shared" ref="C12:J13" si="4">SUM(C13)</f>
        <v>111343000</v>
      </c>
      <c r="D12" s="11">
        <f t="shared" si="4"/>
        <v>0</v>
      </c>
      <c r="E12" s="11">
        <f t="shared" si="4"/>
        <v>0</v>
      </c>
      <c r="F12" s="11">
        <f t="shared" si="4"/>
        <v>0</v>
      </c>
      <c r="G12" s="11">
        <f t="shared" si="4"/>
        <v>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1"/>
        <v>111343000</v>
      </c>
      <c r="L12" s="12"/>
    </row>
    <row r="13" spans="1:12" ht="31" outlineLevel="2" x14ac:dyDescent="0.4">
      <c r="A13" s="13" t="s">
        <v>87</v>
      </c>
      <c r="B13" s="14" t="s">
        <v>88</v>
      </c>
      <c r="C13" s="15">
        <f t="shared" si="4"/>
        <v>111343000</v>
      </c>
      <c r="D13" s="15">
        <f t="shared" si="4"/>
        <v>0</v>
      </c>
      <c r="E13" s="15">
        <f t="shared" si="4"/>
        <v>0</v>
      </c>
      <c r="F13" s="15">
        <f t="shared" si="4"/>
        <v>0</v>
      </c>
      <c r="G13" s="15">
        <f t="shared" si="4"/>
        <v>0</v>
      </c>
      <c r="H13" s="15">
        <f t="shared" si="4"/>
        <v>0</v>
      </c>
      <c r="I13" s="15">
        <f t="shared" si="4"/>
        <v>0</v>
      </c>
      <c r="J13" s="15">
        <f t="shared" si="4"/>
        <v>0</v>
      </c>
      <c r="K13" s="15">
        <f t="shared" si="1"/>
        <v>111343000</v>
      </c>
      <c r="L13" s="16"/>
    </row>
    <row r="14" spans="1:12" outlineLevel="3" x14ac:dyDescent="0.4">
      <c r="A14" s="17" t="s">
        <v>89</v>
      </c>
      <c r="B14" s="18" t="s">
        <v>90</v>
      </c>
      <c r="C14" s="19">
        <f>112908347-1565347</f>
        <v>111343000</v>
      </c>
      <c r="D14" s="19"/>
      <c r="E14" s="19"/>
      <c r="F14" s="19"/>
      <c r="G14" s="19"/>
      <c r="H14" s="19"/>
      <c r="I14" s="19"/>
      <c r="J14" s="19"/>
      <c r="K14" s="19">
        <f t="shared" si="1"/>
        <v>111343000</v>
      </c>
      <c r="L14" s="20"/>
    </row>
    <row r="15" spans="1:12" ht="31" outlineLevel="1" x14ac:dyDescent="0.4">
      <c r="A15" s="9">
        <v>0.29240740740740739</v>
      </c>
      <c r="B15" s="10" t="s">
        <v>67</v>
      </c>
      <c r="C15" s="11">
        <f t="shared" ref="C15:J16" si="5">SUM(C16)</f>
        <v>264444000</v>
      </c>
      <c r="D15" s="11">
        <f t="shared" si="5"/>
        <v>0</v>
      </c>
      <c r="E15" s="11">
        <f t="shared" si="5"/>
        <v>0</v>
      </c>
      <c r="F15" s="11">
        <f t="shared" si="5"/>
        <v>0</v>
      </c>
      <c r="G15" s="11">
        <f t="shared" si="5"/>
        <v>0</v>
      </c>
      <c r="H15" s="11">
        <f t="shared" si="5"/>
        <v>0</v>
      </c>
      <c r="I15" s="11">
        <f t="shared" si="5"/>
        <v>0</v>
      </c>
      <c r="J15" s="11">
        <f t="shared" si="5"/>
        <v>0</v>
      </c>
      <c r="K15" s="11">
        <f t="shared" si="1"/>
        <v>264444000</v>
      </c>
      <c r="L15" s="12"/>
    </row>
    <row r="16" spans="1:12" ht="31" outlineLevel="2" x14ac:dyDescent="0.4">
      <c r="A16" s="13" t="s">
        <v>68</v>
      </c>
      <c r="B16" s="14" t="s">
        <v>69</v>
      </c>
      <c r="C16" s="15">
        <f t="shared" si="5"/>
        <v>264444000</v>
      </c>
      <c r="D16" s="15">
        <f t="shared" si="5"/>
        <v>0</v>
      </c>
      <c r="E16" s="15">
        <f t="shared" si="5"/>
        <v>0</v>
      </c>
      <c r="F16" s="15">
        <f t="shared" si="5"/>
        <v>0</v>
      </c>
      <c r="G16" s="15">
        <f t="shared" si="5"/>
        <v>0</v>
      </c>
      <c r="H16" s="15">
        <f t="shared" si="5"/>
        <v>0</v>
      </c>
      <c r="I16" s="15">
        <f t="shared" si="5"/>
        <v>0</v>
      </c>
      <c r="J16" s="15">
        <f t="shared" si="5"/>
        <v>0</v>
      </c>
      <c r="K16" s="15">
        <f t="shared" si="1"/>
        <v>264444000</v>
      </c>
      <c r="L16" s="16"/>
    </row>
    <row r="17" spans="1:12" ht="46.5" outlineLevel="3" x14ac:dyDescent="0.4">
      <c r="A17" s="17" t="s">
        <v>70</v>
      </c>
      <c r="B17" s="18" t="s">
        <v>71</v>
      </c>
      <c r="C17" s="19">
        <v>264444000</v>
      </c>
      <c r="D17" s="19"/>
      <c r="E17" s="19"/>
      <c r="F17" s="19"/>
      <c r="G17" s="19"/>
      <c r="H17" s="19"/>
      <c r="I17" s="19"/>
      <c r="J17" s="19"/>
      <c r="K17" s="19">
        <f t="shared" si="1"/>
        <v>264444000</v>
      </c>
      <c r="L17" s="20" t="s">
        <v>91</v>
      </c>
    </row>
    <row r="18" spans="1:12" ht="31" outlineLevel="1" x14ac:dyDescent="0.4">
      <c r="A18" s="9">
        <v>0.29241898148148149</v>
      </c>
      <c r="B18" s="10" t="s">
        <v>92</v>
      </c>
      <c r="C18" s="11">
        <f t="shared" ref="C18:J19" si="6">SUM(C19)</f>
        <v>8200000</v>
      </c>
      <c r="D18" s="11">
        <f t="shared" si="6"/>
        <v>0</v>
      </c>
      <c r="E18" s="11">
        <f t="shared" si="6"/>
        <v>0</v>
      </c>
      <c r="F18" s="11">
        <f t="shared" si="6"/>
        <v>0</v>
      </c>
      <c r="G18" s="11">
        <f t="shared" si="6"/>
        <v>0</v>
      </c>
      <c r="H18" s="11">
        <f t="shared" si="6"/>
        <v>0</v>
      </c>
      <c r="I18" s="11">
        <f t="shared" si="6"/>
        <v>0</v>
      </c>
      <c r="J18" s="11">
        <f t="shared" si="6"/>
        <v>0</v>
      </c>
      <c r="K18" s="11">
        <f t="shared" si="1"/>
        <v>8200000</v>
      </c>
      <c r="L18" s="12"/>
    </row>
    <row r="19" spans="1:12" ht="31" outlineLevel="2" x14ac:dyDescent="0.4">
      <c r="A19" s="13" t="s">
        <v>93</v>
      </c>
      <c r="B19" s="14" t="s">
        <v>94</v>
      </c>
      <c r="C19" s="15">
        <f t="shared" si="6"/>
        <v>8200000</v>
      </c>
      <c r="D19" s="15">
        <f t="shared" si="6"/>
        <v>0</v>
      </c>
      <c r="E19" s="15">
        <f t="shared" si="6"/>
        <v>0</v>
      </c>
      <c r="F19" s="15">
        <f t="shared" si="6"/>
        <v>0</v>
      </c>
      <c r="G19" s="15">
        <f t="shared" si="6"/>
        <v>0</v>
      </c>
      <c r="H19" s="15">
        <f t="shared" si="6"/>
        <v>0</v>
      </c>
      <c r="I19" s="15">
        <f t="shared" si="6"/>
        <v>0</v>
      </c>
      <c r="J19" s="15">
        <f t="shared" si="6"/>
        <v>0</v>
      </c>
      <c r="K19" s="15">
        <f t="shared" si="1"/>
        <v>8200000</v>
      </c>
      <c r="L19" s="16"/>
    </row>
    <row r="20" spans="1:12" ht="31" outlineLevel="3" x14ac:dyDescent="0.4">
      <c r="A20" s="17" t="s">
        <v>95</v>
      </c>
      <c r="B20" s="18" t="s">
        <v>96</v>
      </c>
      <c r="C20" s="19">
        <f>6388000+1812000</f>
        <v>8200000</v>
      </c>
      <c r="D20" s="19"/>
      <c r="E20" s="19"/>
      <c r="F20" s="19"/>
      <c r="G20" s="19"/>
      <c r="H20" s="19"/>
      <c r="I20" s="19"/>
      <c r="J20" s="19"/>
      <c r="K20" s="19">
        <f t="shared" si="1"/>
        <v>8200000</v>
      </c>
      <c r="L20" s="20"/>
    </row>
    <row r="21" spans="1:12" ht="31" outlineLevel="1" x14ac:dyDescent="0.4">
      <c r="A21" s="9" t="s">
        <v>12</v>
      </c>
      <c r="B21" s="10" t="s">
        <v>13</v>
      </c>
      <c r="C21" s="11">
        <f t="shared" ref="C21:J21" si="7">SUM(C22,C26,C30,C32,C40,C44)</f>
        <v>9589046000</v>
      </c>
      <c r="D21" s="11">
        <f t="shared" si="7"/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1"/>
        <v>9589046000</v>
      </c>
      <c r="L21" s="12"/>
    </row>
    <row r="22" spans="1:12" ht="31" outlineLevel="2" x14ac:dyDescent="0.4">
      <c r="A22" s="13" t="s">
        <v>14</v>
      </c>
      <c r="B22" s="14" t="s">
        <v>15</v>
      </c>
      <c r="C22" s="15">
        <f t="shared" ref="C22:J22" si="8">SUM(C23:C25)</f>
        <v>122500000</v>
      </c>
      <c r="D22" s="15">
        <f t="shared" si="8"/>
        <v>0</v>
      </c>
      <c r="E22" s="15">
        <f t="shared" si="8"/>
        <v>0</v>
      </c>
      <c r="F22" s="15">
        <f t="shared" si="8"/>
        <v>0</v>
      </c>
      <c r="G22" s="15">
        <f t="shared" si="8"/>
        <v>0</v>
      </c>
      <c r="H22" s="15">
        <f t="shared" si="8"/>
        <v>0</v>
      </c>
      <c r="I22" s="15">
        <f t="shared" si="8"/>
        <v>0</v>
      </c>
      <c r="J22" s="15">
        <f t="shared" si="8"/>
        <v>0</v>
      </c>
      <c r="K22" s="15">
        <f t="shared" si="1"/>
        <v>122500000</v>
      </c>
      <c r="L22" s="16"/>
    </row>
    <row r="23" spans="1:12" ht="31" outlineLevel="3" x14ac:dyDescent="0.4">
      <c r="A23" s="17" t="s">
        <v>16</v>
      </c>
      <c r="B23" s="18" t="s">
        <v>17</v>
      </c>
      <c r="C23" s="19">
        <v>3500000</v>
      </c>
      <c r="D23" s="19"/>
      <c r="E23" s="19"/>
      <c r="F23" s="19"/>
      <c r="G23" s="19"/>
      <c r="H23" s="19"/>
      <c r="I23" s="19"/>
      <c r="J23" s="19"/>
      <c r="K23" s="19">
        <f t="shared" si="1"/>
        <v>3500000</v>
      </c>
      <c r="L23" s="20" t="s">
        <v>97</v>
      </c>
    </row>
    <row r="24" spans="1:12" ht="31" outlineLevel="3" x14ac:dyDescent="0.4">
      <c r="A24" s="17" t="s">
        <v>18</v>
      </c>
      <c r="B24" s="18" t="s">
        <v>19</v>
      </c>
      <c r="C24" s="19">
        <v>3000000</v>
      </c>
      <c r="D24" s="19"/>
      <c r="E24" s="19"/>
      <c r="F24" s="19"/>
      <c r="G24" s="19"/>
      <c r="H24" s="19"/>
      <c r="I24" s="19"/>
      <c r="J24" s="19"/>
      <c r="K24" s="19">
        <f t="shared" si="1"/>
        <v>3000000</v>
      </c>
      <c r="L24" s="20" t="s">
        <v>97</v>
      </c>
    </row>
    <row r="25" spans="1:12" outlineLevel="3" x14ac:dyDescent="0.4">
      <c r="A25" s="17" t="s">
        <v>20</v>
      </c>
      <c r="B25" s="18" t="s">
        <v>21</v>
      </c>
      <c r="C25" s="19">
        <f>39000000+(7*11000000)</f>
        <v>116000000</v>
      </c>
      <c r="D25" s="19"/>
      <c r="E25" s="19"/>
      <c r="F25" s="19"/>
      <c r="G25" s="19"/>
      <c r="H25" s="19"/>
      <c r="I25" s="19"/>
      <c r="J25" s="19"/>
      <c r="K25" s="19">
        <f t="shared" si="1"/>
        <v>116000000</v>
      </c>
      <c r="L25" s="20" t="s">
        <v>97</v>
      </c>
    </row>
    <row r="26" spans="1:12" outlineLevel="2" x14ac:dyDescent="0.4">
      <c r="A26" s="13" t="s">
        <v>22</v>
      </c>
      <c r="B26" s="14" t="s">
        <v>23</v>
      </c>
      <c r="C26" s="15">
        <f t="shared" ref="C26:J26" si="9">SUM(C27:C29)</f>
        <v>6982937000</v>
      </c>
      <c r="D26" s="15">
        <f t="shared" si="9"/>
        <v>0</v>
      </c>
      <c r="E26" s="15">
        <f t="shared" si="9"/>
        <v>0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0</v>
      </c>
      <c r="J26" s="15">
        <f t="shared" si="9"/>
        <v>0</v>
      </c>
      <c r="K26" s="15">
        <f t="shared" si="1"/>
        <v>6982937000</v>
      </c>
      <c r="L26" s="16"/>
    </row>
    <row r="27" spans="1:12" outlineLevel="3" x14ac:dyDescent="0.4">
      <c r="A27" s="17" t="s">
        <v>24</v>
      </c>
      <c r="B27" s="18" t="s">
        <v>25</v>
      </c>
      <c r="C27" s="19">
        <v>6781937000</v>
      </c>
      <c r="D27" s="19"/>
      <c r="E27" s="19"/>
      <c r="F27" s="19"/>
      <c r="G27" s="19"/>
      <c r="H27" s="19"/>
      <c r="I27" s="19"/>
      <c r="J27" s="19"/>
      <c r="K27" s="19">
        <f t="shared" si="1"/>
        <v>6781937000</v>
      </c>
      <c r="L27" s="20"/>
    </row>
    <row r="28" spans="1:12" ht="31" outlineLevel="3" x14ac:dyDescent="0.4">
      <c r="A28" s="17" t="s">
        <v>26</v>
      </c>
      <c r="B28" s="18" t="s">
        <v>27</v>
      </c>
      <c r="C28" s="19">
        <v>198000000</v>
      </c>
      <c r="D28" s="19"/>
      <c r="E28" s="19"/>
      <c r="F28" s="19"/>
      <c r="G28" s="19"/>
      <c r="H28" s="19"/>
      <c r="I28" s="19"/>
      <c r="J28" s="19"/>
      <c r="K28" s="19">
        <f t="shared" si="1"/>
        <v>198000000</v>
      </c>
      <c r="L28" s="20"/>
    </row>
    <row r="29" spans="1:12" ht="31" outlineLevel="3" x14ac:dyDescent="0.4">
      <c r="A29" s="17" t="s">
        <v>28</v>
      </c>
      <c r="B29" s="18" t="s">
        <v>29</v>
      </c>
      <c r="C29" s="19">
        <v>3000000</v>
      </c>
      <c r="D29" s="19"/>
      <c r="E29" s="19"/>
      <c r="F29" s="19"/>
      <c r="G29" s="19"/>
      <c r="H29" s="19"/>
      <c r="I29" s="19"/>
      <c r="J29" s="19"/>
      <c r="K29" s="19">
        <f t="shared" si="1"/>
        <v>3000000</v>
      </c>
      <c r="L29" s="20"/>
    </row>
    <row r="30" spans="1:12" outlineLevel="2" x14ac:dyDescent="0.4">
      <c r="A30" s="13" t="s">
        <v>30</v>
      </c>
      <c r="B30" s="14" t="s">
        <v>31</v>
      </c>
      <c r="C30" s="15">
        <f t="shared" ref="C30:J30" si="10">SUM(C31)</f>
        <v>16500000</v>
      </c>
      <c r="D30" s="15">
        <f t="shared" si="10"/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"/>
        <v>16500000</v>
      </c>
      <c r="L30" s="16"/>
    </row>
    <row r="31" spans="1:12" ht="31" outlineLevel="3" x14ac:dyDescent="0.4">
      <c r="A31" s="17" t="s">
        <v>32</v>
      </c>
      <c r="B31" s="18" t="s">
        <v>33</v>
      </c>
      <c r="C31" s="19">
        <v>16500000</v>
      </c>
      <c r="D31" s="19"/>
      <c r="E31" s="19"/>
      <c r="F31" s="19"/>
      <c r="G31" s="19"/>
      <c r="H31" s="19"/>
      <c r="I31" s="19"/>
      <c r="J31" s="19"/>
      <c r="K31" s="19">
        <f t="shared" si="1"/>
        <v>16500000</v>
      </c>
      <c r="L31" s="20"/>
    </row>
    <row r="32" spans="1:12" outlineLevel="2" x14ac:dyDescent="0.4">
      <c r="A32" s="13" t="s">
        <v>34</v>
      </c>
      <c r="B32" s="14" t="s">
        <v>35</v>
      </c>
      <c r="C32" s="15">
        <f t="shared" ref="C32:J32" si="11">SUM(C33:C39)</f>
        <v>438600000</v>
      </c>
      <c r="D32" s="15">
        <f t="shared" si="11"/>
        <v>0</v>
      </c>
      <c r="E32" s="15">
        <f t="shared" si="11"/>
        <v>0</v>
      </c>
      <c r="F32" s="15">
        <f t="shared" si="11"/>
        <v>0</v>
      </c>
      <c r="G32" s="15">
        <f t="shared" si="11"/>
        <v>0</v>
      </c>
      <c r="H32" s="15">
        <f t="shared" si="11"/>
        <v>0</v>
      </c>
      <c r="I32" s="15">
        <f t="shared" si="11"/>
        <v>0</v>
      </c>
      <c r="J32" s="15">
        <f t="shared" si="11"/>
        <v>0</v>
      </c>
      <c r="K32" s="15">
        <f t="shared" si="1"/>
        <v>438600000</v>
      </c>
      <c r="L32" s="16"/>
    </row>
    <row r="33" spans="1:12" ht="31" outlineLevel="3" x14ac:dyDescent="0.4">
      <c r="A33" s="17" t="s">
        <v>36</v>
      </c>
      <c r="B33" s="18" t="s">
        <v>37</v>
      </c>
      <c r="C33" s="19">
        <v>8600000</v>
      </c>
      <c r="D33" s="19"/>
      <c r="E33" s="19"/>
      <c r="F33" s="19"/>
      <c r="G33" s="19"/>
      <c r="H33" s="19"/>
      <c r="I33" s="19"/>
      <c r="J33" s="19"/>
      <c r="K33" s="19">
        <f t="shared" si="1"/>
        <v>8600000</v>
      </c>
      <c r="L33" s="20"/>
    </row>
    <row r="34" spans="1:12" outlineLevel="3" x14ac:dyDescent="0.4">
      <c r="A34" s="17" t="s">
        <v>38</v>
      </c>
      <c r="B34" s="18" t="s">
        <v>39</v>
      </c>
      <c r="C34" s="19">
        <v>152000000</v>
      </c>
      <c r="D34" s="19"/>
      <c r="E34" s="19"/>
      <c r="F34" s="19"/>
      <c r="G34" s="19"/>
      <c r="H34" s="19"/>
      <c r="I34" s="19"/>
      <c r="J34" s="19"/>
      <c r="K34" s="19">
        <f t="shared" si="1"/>
        <v>152000000</v>
      </c>
      <c r="L34" s="20"/>
    </row>
    <row r="35" spans="1:12" outlineLevel="3" x14ac:dyDescent="0.4">
      <c r="A35" s="17" t="s">
        <v>40</v>
      </c>
      <c r="B35" s="18" t="s">
        <v>41</v>
      </c>
      <c r="C35" s="19">
        <f>12750000-2250000</f>
        <v>10500000</v>
      </c>
      <c r="D35" s="19"/>
      <c r="E35" s="19"/>
      <c r="F35" s="19"/>
      <c r="G35" s="19"/>
      <c r="H35" s="19"/>
      <c r="I35" s="19"/>
      <c r="J35" s="19"/>
      <c r="K35" s="19">
        <f t="shared" si="1"/>
        <v>10500000</v>
      </c>
      <c r="L35" s="20"/>
    </row>
    <row r="36" spans="1:12" outlineLevel="3" x14ac:dyDescent="0.4">
      <c r="A36" s="17" t="s">
        <v>42</v>
      </c>
      <c r="B36" s="18" t="s">
        <v>43</v>
      </c>
      <c r="C36" s="19">
        <v>195000000</v>
      </c>
      <c r="D36" s="19"/>
      <c r="E36" s="19"/>
      <c r="F36" s="19"/>
      <c r="G36" s="19"/>
      <c r="H36" s="19"/>
      <c r="I36" s="19"/>
      <c r="J36" s="19"/>
      <c r="K36" s="19">
        <f t="shared" si="1"/>
        <v>195000000</v>
      </c>
      <c r="L36" s="20"/>
    </row>
    <row r="37" spans="1:12" outlineLevel="3" x14ac:dyDescent="0.4">
      <c r="A37" s="17" t="s">
        <v>44</v>
      </c>
      <c r="B37" s="18" t="s">
        <v>45</v>
      </c>
      <c r="C37" s="19">
        <v>40000000</v>
      </c>
      <c r="D37" s="19"/>
      <c r="E37" s="19"/>
      <c r="F37" s="19"/>
      <c r="G37" s="19"/>
      <c r="H37" s="19"/>
      <c r="I37" s="19"/>
      <c r="J37" s="19"/>
      <c r="K37" s="19">
        <f t="shared" si="1"/>
        <v>40000000</v>
      </c>
      <c r="L37" s="20"/>
    </row>
    <row r="38" spans="1:12" ht="31" outlineLevel="3" x14ac:dyDescent="0.4">
      <c r="A38" s="17" t="s">
        <v>46</v>
      </c>
      <c r="B38" s="18" t="s">
        <v>47</v>
      </c>
      <c r="C38" s="19">
        <v>20000000</v>
      </c>
      <c r="D38" s="19"/>
      <c r="E38" s="19"/>
      <c r="F38" s="19"/>
      <c r="G38" s="19"/>
      <c r="H38" s="19"/>
      <c r="I38" s="19"/>
      <c r="J38" s="19"/>
      <c r="K38" s="19">
        <f t="shared" si="1"/>
        <v>20000000</v>
      </c>
      <c r="L38" s="20"/>
    </row>
    <row r="39" spans="1:12" ht="31" outlineLevel="3" x14ac:dyDescent="0.4">
      <c r="A39" s="17" t="s">
        <v>48</v>
      </c>
      <c r="B39" s="18" t="s">
        <v>49</v>
      </c>
      <c r="C39" s="19">
        <f>12540000-40000</f>
        <v>12500000</v>
      </c>
      <c r="D39" s="19"/>
      <c r="E39" s="19"/>
      <c r="F39" s="19"/>
      <c r="G39" s="19"/>
      <c r="H39" s="19"/>
      <c r="I39" s="19"/>
      <c r="J39" s="19"/>
      <c r="K39" s="19">
        <f t="shared" si="1"/>
        <v>12500000</v>
      </c>
      <c r="L39" s="20"/>
    </row>
    <row r="40" spans="1:12" ht="31" outlineLevel="2" x14ac:dyDescent="0.4">
      <c r="A40" s="13" t="s">
        <v>50</v>
      </c>
      <c r="B40" s="14" t="s">
        <v>51</v>
      </c>
      <c r="C40" s="15">
        <f t="shared" ref="C40:J40" si="12">SUM(C41:C43)</f>
        <v>752011000</v>
      </c>
      <c r="D40" s="15">
        <f t="shared" si="12"/>
        <v>0</v>
      </c>
      <c r="E40" s="15">
        <f t="shared" si="12"/>
        <v>0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0</v>
      </c>
      <c r="J40" s="15">
        <f t="shared" si="12"/>
        <v>0</v>
      </c>
      <c r="K40" s="15">
        <f t="shared" si="1"/>
        <v>752011000</v>
      </c>
      <c r="L40" s="16"/>
    </row>
    <row r="41" spans="1:12" outlineLevel="3" x14ac:dyDescent="0.4">
      <c r="A41" s="17" t="s">
        <v>52</v>
      </c>
      <c r="B41" s="18" t="s">
        <v>53</v>
      </c>
      <c r="C41" s="19">
        <v>10500000</v>
      </c>
      <c r="D41" s="19"/>
      <c r="E41" s="19"/>
      <c r="F41" s="19"/>
      <c r="G41" s="19"/>
      <c r="H41" s="19"/>
      <c r="I41" s="19"/>
      <c r="J41" s="19"/>
      <c r="K41" s="19">
        <f t="shared" si="1"/>
        <v>10500000</v>
      </c>
      <c r="L41" s="20"/>
    </row>
    <row r="42" spans="1:12" ht="31" outlineLevel="3" x14ac:dyDescent="0.4">
      <c r="A42" s="17" t="s">
        <v>54</v>
      </c>
      <c r="B42" s="18" t="s">
        <v>55</v>
      </c>
      <c r="C42" s="19">
        <v>125884000</v>
      </c>
      <c r="D42" s="19"/>
      <c r="E42" s="19"/>
      <c r="F42" s="19"/>
      <c r="G42" s="19"/>
      <c r="H42" s="19"/>
      <c r="I42" s="19"/>
      <c r="J42" s="19"/>
      <c r="K42" s="19">
        <f t="shared" si="1"/>
        <v>125884000</v>
      </c>
      <c r="L42" s="20"/>
    </row>
    <row r="43" spans="1:12" outlineLevel="3" x14ac:dyDescent="0.4">
      <c r="A43" s="17" t="s">
        <v>56</v>
      </c>
      <c r="B43" s="18" t="s">
        <v>57</v>
      </c>
      <c r="C43" s="19">
        <v>615627000</v>
      </c>
      <c r="D43" s="19"/>
      <c r="E43" s="19"/>
      <c r="F43" s="19"/>
      <c r="G43" s="19"/>
      <c r="H43" s="19"/>
      <c r="I43" s="19"/>
      <c r="J43" s="19"/>
      <c r="K43" s="19">
        <f t="shared" si="1"/>
        <v>615627000</v>
      </c>
      <c r="L43" s="20"/>
    </row>
    <row r="44" spans="1:12" ht="31" outlineLevel="2" x14ac:dyDescent="0.4">
      <c r="A44" s="13" t="s">
        <v>58</v>
      </c>
      <c r="B44" s="14" t="s">
        <v>59</v>
      </c>
      <c r="C44" s="15">
        <f t="shared" ref="C44:J44" si="13">SUM(C45:C47)</f>
        <v>1276498000</v>
      </c>
      <c r="D44" s="15">
        <f t="shared" si="13"/>
        <v>0</v>
      </c>
      <c r="E44" s="15">
        <f t="shared" si="13"/>
        <v>0</v>
      </c>
      <c r="F44" s="15">
        <f t="shared" si="13"/>
        <v>0</v>
      </c>
      <c r="G44" s="15">
        <f t="shared" si="13"/>
        <v>0</v>
      </c>
      <c r="H44" s="15">
        <f t="shared" si="13"/>
        <v>0</v>
      </c>
      <c r="I44" s="15">
        <f t="shared" si="13"/>
        <v>0</v>
      </c>
      <c r="J44" s="15">
        <f t="shared" si="13"/>
        <v>0</v>
      </c>
      <c r="K44" s="15">
        <f t="shared" si="1"/>
        <v>1276498000</v>
      </c>
      <c r="L44" s="16"/>
    </row>
    <row r="45" spans="1:12" ht="46.5" outlineLevel="3" x14ac:dyDescent="0.4">
      <c r="A45" s="17" t="s">
        <v>60</v>
      </c>
      <c r="B45" s="18" t="s">
        <v>61</v>
      </c>
      <c r="C45" s="19">
        <f>110752000+23445600+400</f>
        <v>134198000</v>
      </c>
      <c r="D45" s="19"/>
      <c r="E45" s="19"/>
      <c r="F45" s="19"/>
      <c r="G45" s="19"/>
      <c r="H45" s="19"/>
      <c r="I45" s="19"/>
      <c r="J45" s="19"/>
      <c r="K45" s="19">
        <f t="shared" si="1"/>
        <v>134198000</v>
      </c>
      <c r="L45" s="20" t="s">
        <v>98</v>
      </c>
    </row>
    <row r="46" spans="1:12" ht="31" outlineLevel="3" x14ac:dyDescent="0.4">
      <c r="A46" s="17" t="s">
        <v>62</v>
      </c>
      <c r="B46" s="18" t="s">
        <v>63</v>
      </c>
      <c r="C46" s="19">
        <f>78500000+1000000000+18800000</f>
        <v>1097300000</v>
      </c>
      <c r="D46" s="19"/>
      <c r="E46" s="19"/>
      <c r="F46" s="19"/>
      <c r="G46" s="19"/>
      <c r="H46" s="19"/>
      <c r="I46" s="19"/>
      <c r="J46" s="19"/>
      <c r="K46" s="19">
        <f t="shared" si="1"/>
        <v>1097300000</v>
      </c>
      <c r="L46" s="20" t="s">
        <v>99</v>
      </c>
    </row>
    <row r="47" spans="1:12" ht="46.5" outlineLevel="3" x14ac:dyDescent="0.4">
      <c r="A47" s="17" t="s">
        <v>64</v>
      </c>
      <c r="B47" s="18" t="s">
        <v>65</v>
      </c>
      <c r="C47" s="19">
        <v>45000000</v>
      </c>
      <c r="D47" s="19"/>
      <c r="E47" s="19"/>
      <c r="F47" s="19"/>
      <c r="G47" s="19"/>
      <c r="H47" s="19"/>
      <c r="I47" s="19"/>
      <c r="J47" s="19"/>
      <c r="K47" s="19">
        <f t="shared" si="1"/>
        <v>45000000</v>
      </c>
      <c r="L47" s="20"/>
    </row>
  </sheetData>
  <autoFilter ref="A3:L47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2022-06-27T04:07:25Z</dcterms:modified>
</cp:coreProperties>
</file>