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76D92D24-1F21-4CA7-9C64-04E646713488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RKPD2023!$A$3:$L$75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5" i="1" l="1"/>
  <c r="K74" i="1"/>
  <c r="C73" i="1"/>
  <c r="K73" i="1" s="1"/>
  <c r="J72" i="1"/>
  <c r="I72" i="1"/>
  <c r="H72" i="1"/>
  <c r="G72" i="1"/>
  <c r="F72" i="1"/>
  <c r="E72" i="1"/>
  <c r="D72" i="1"/>
  <c r="C72" i="1"/>
  <c r="K71" i="1"/>
  <c r="K70" i="1"/>
  <c r="K69" i="1"/>
  <c r="J68" i="1"/>
  <c r="I68" i="1"/>
  <c r="H68" i="1"/>
  <c r="G68" i="1"/>
  <c r="F68" i="1"/>
  <c r="E68" i="1"/>
  <c r="D68" i="1"/>
  <c r="C68" i="1"/>
  <c r="C67" i="1"/>
  <c r="K66" i="1"/>
  <c r="K65" i="1"/>
  <c r="K64" i="1"/>
  <c r="K63" i="1"/>
  <c r="K62" i="1"/>
  <c r="K61" i="1"/>
  <c r="J60" i="1"/>
  <c r="I60" i="1"/>
  <c r="H60" i="1"/>
  <c r="G60" i="1"/>
  <c r="F60" i="1"/>
  <c r="E60" i="1"/>
  <c r="D60" i="1"/>
  <c r="C59" i="1"/>
  <c r="J58" i="1"/>
  <c r="I58" i="1"/>
  <c r="H58" i="1"/>
  <c r="G58" i="1"/>
  <c r="F58" i="1"/>
  <c r="E58" i="1"/>
  <c r="D58" i="1"/>
  <c r="K57" i="1"/>
  <c r="K56" i="1"/>
  <c r="K55" i="1"/>
  <c r="J54" i="1"/>
  <c r="I54" i="1"/>
  <c r="H54" i="1"/>
  <c r="G54" i="1"/>
  <c r="F54" i="1"/>
  <c r="E54" i="1"/>
  <c r="D54" i="1"/>
  <c r="C54" i="1"/>
  <c r="C53" i="1"/>
  <c r="K53" i="1" s="1"/>
  <c r="K52" i="1"/>
  <c r="K51" i="1"/>
  <c r="J50" i="1"/>
  <c r="I50" i="1"/>
  <c r="H50" i="1"/>
  <c r="G50" i="1"/>
  <c r="F50" i="1"/>
  <c r="E50" i="1"/>
  <c r="D50" i="1"/>
  <c r="K48" i="1"/>
  <c r="K47" i="1"/>
  <c r="K46" i="1"/>
  <c r="J45" i="1"/>
  <c r="J44" i="1" s="1"/>
  <c r="I45" i="1"/>
  <c r="I44" i="1" s="1"/>
  <c r="H45" i="1"/>
  <c r="H44" i="1" s="1"/>
  <c r="G45" i="1"/>
  <c r="G44" i="1" s="1"/>
  <c r="F45" i="1"/>
  <c r="F44" i="1" s="1"/>
  <c r="E45" i="1"/>
  <c r="E44" i="1" s="1"/>
  <c r="D45" i="1"/>
  <c r="D44" i="1" s="1"/>
  <c r="C45" i="1"/>
  <c r="C44" i="1" s="1"/>
  <c r="K43" i="1"/>
  <c r="K42" i="1"/>
  <c r="J41" i="1"/>
  <c r="J40" i="1" s="1"/>
  <c r="I41" i="1"/>
  <c r="I40" i="1" s="1"/>
  <c r="H41" i="1"/>
  <c r="H40" i="1" s="1"/>
  <c r="G41" i="1"/>
  <c r="G40" i="1" s="1"/>
  <c r="F41" i="1"/>
  <c r="F40" i="1" s="1"/>
  <c r="E41" i="1"/>
  <c r="E40" i="1" s="1"/>
  <c r="D41" i="1"/>
  <c r="D40" i="1" s="1"/>
  <c r="C41" i="1"/>
  <c r="C39" i="1"/>
  <c r="K39" i="1" s="1"/>
  <c r="J38" i="1"/>
  <c r="J37" i="1" s="1"/>
  <c r="I38" i="1"/>
  <c r="I37" i="1" s="1"/>
  <c r="H38" i="1"/>
  <c r="H37" i="1" s="1"/>
  <c r="G38" i="1"/>
  <c r="G37" i="1" s="1"/>
  <c r="F38" i="1"/>
  <c r="F37" i="1" s="1"/>
  <c r="E38" i="1"/>
  <c r="E37" i="1" s="1"/>
  <c r="D38" i="1"/>
  <c r="D37" i="1" s="1"/>
  <c r="K36" i="1"/>
  <c r="J35" i="1"/>
  <c r="I35" i="1"/>
  <c r="H35" i="1"/>
  <c r="G35" i="1"/>
  <c r="F35" i="1"/>
  <c r="E35" i="1"/>
  <c r="D35" i="1"/>
  <c r="C35" i="1"/>
  <c r="K34" i="1"/>
  <c r="K33" i="1"/>
  <c r="J32" i="1"/>
  <c r="I32" i="1"/>
  <c r="H32" i="1"/>
  <c r="G32" i="1"/>
  <c r="F32" i="1"/>
  <c r="E32" i="1"/>
  <c r="D32" i="1"/>
  <c r="C32" i="1"/>
  <c r="C30" i="1"/>
  <c r="K30" i="1" s="1"/>
  <c r="J29" i="1"/>
  <c r="I29" i="1"/>
  <c r="H29" i="1"/>
  <c r="G29" i="1"/>
  <c r="F29" i="1"/>
  <c r="E29" i="1"/>
  <c r="D29" i="1"/>
  <c r="C28" i="1"/>
  <c r="J27" i="1"/>
  <c r="J26" i="1" s="1"/>
  <c r="I27" i="1"/>
  <c r="I26" i="1" s="1"/>
  <c r="C27" i="1"/>
  <c r="H26" i="1"/>
  <c r="G26" i="1"/>
  <c r="F26" i="1"/>
  <c r="E26" i="1"/>
  <c r="D26" i="1"/>
  <c r="K24" i="1"/>
  <c r="J23" i="1"/>
  <c r="I23" i="1"/>
  <c r="H23" i="1"/>
  <c r="G23" i="1"/>
  <c r="F23" i="1"/>
  <c r="E23" i="1"/>
  <c r="D23" i="1"/>
  <c r="C23" i="1"/>
  <c r="K22" i="1"/>
  <c r="J21" i="1"/>
  <c r="I21" i="1"/>
  <c r="H21" i="1"/>
  <c r="G21" i="1"/>
  <c r="F21" i="1"/>
  <c r="E21" i="1"/>
  <c r="D21" i="1"/>
  <c r="C21" i="1"/>
  <c r="H19" i="1"/>
  <c r="C19" i="1"/>
  <c r="C18" i="1" s="1"/>
  <c r="J18" i="1"/>
  <c r="J17" i="1" s="1"/>
  <c r="I18" i="1"/>
  <c r="I17" i="1" s="1"/>
  <c r="G18" i="1"/>
  <c r="G17" i="1" s="1"/>
  <c r="F18" i="1"/>
  <c r="F17" i="1" s="1"/>
  <c r="E18" i="1"/>
  <c r="E17" i="1" s="1"/>
  <c r="D18" i="1"/>
  <c r="D17" i="1" s="1"/>
  <c r="K16" i="1"/>
  <c r="J15" i="1"/>
  <c r="J14" i="1" s="1"/>
  <c r="I15" i="1"/>
  <c r="I14" i="1" s="1"/>
  <c r="H15" i="1"/>
  <c r="H14" i="1" s="1"/>
  <c r="G15" i="1"/>
  <c r="G14" i="1" s="1"/>
  <c r="F15" i="1"/>
  <c r="F14" i="1" s="1"/>
  <c r="E15" i="1"/>
  <c r="E14" i="1" s="1"/>
  <c r="D15" i="1"/>
  <c r="D14" i="1" s="1"/>
  <c r="C15" i="1"/>
  <c r="C13" i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D12" i="1"/>
  <c r="D11" i="1" s="1"/>
  <c r="K10" i="1"/>
  <c r="J9" i="1"/>
  <c r="J8" i="1" s="1"/>
  <c r="I9" i="1"/>
  <c r="I8" i="1" s="1"/>
  <c r="H9" i="1"/>
  <c r="H8" i="1" s="1"/>
  <c r="G9" i="1"/>
  <c r="G8" i="1" s="1"/>
  <c r="F9" i="1"/>
  <c r="F8" i="1" s="1"/>
  <c r="E9" i="1"/>
  <c r="E8" i="1" s="1"/>
  <c r="D9" i="1"/>
  <c r="D8" i="1" s="1"/>
  <c r="C9" i="1"/>
  <c r="C8" i="1" s="1"/>
  <c r="C7" i="1"/>
  <c r="K7" i="1" s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G25" i="1" l="1"/>
  <c r="G20" i="1"/>
  <c r="E31" i="1"/>
  <c r="I31" i="1"/>
  <c r="C29" i="1"/>
  <c r="K29" i="1" s="1"/>
  <c r="C58" i="1"/>
  <c r="K58" i="1" s="1"/>
  <c r="K59" i="1"/>
  <c r="D20" i="1"/>
  <c r="H20" i="1"/>
  <c r="I49" i="1"/>
  <c r="D49" i="1"/>
  <c r="D31" i="1"/>
  <c r="H31" i="1"/>
  <c r="K27" i="1"/>
  <c r="G49" i="1"/>
  <c r="F31" i="1"/>
  <c r="J31" i="1"/>
  <c r="E25" i="1"/>
  <c r="I25" i="1"/>
  <c r="G31" i="1"/>
  <c r="F25" i="1"/>
  <c r="K21" i="1"/>
  <c r="C20" i="1"/>
  <c r="K41" i="1"/>
  <c r="C40" i="1"/>
  <c r="K40" i="1" s="1"/>
  <c r="C14" i="1"/>
  <c r="K14" i="1" s="1"/>
  <c r="E20" i="1"/>
  <c r="I20" i="1"/>
  <c r="F20" i="1"/>
  <c r="J20" i="1"/>
  <c r="J25" i="1"/>
  <c r="D25" i="1"/>
  <c r="H25" i="1"/>
  <c r="K32" i="1"/>
  <c r="H49" i="1"/>
  <c r="E49" i="1"/>
  <c r="C31" i="1"/>
  <c r="K35" i="1"/>
  <c r="K15" i="1"/>
  <c r="C17" i="1"/>
  <c r="K8" i="1"/>
  <c r="K9" i="1"/>
  <c r="K13" i="1"/>
  <c r="C12" i="1"/>
  <c r="H18" i="1"/>
  <c r="H17" i="1" s="1"/>
  <c r="K19" i="1"/>
  <c r="K23" i="1"/>
  <c r="K28" i="1"/>
  <c r="C26" i="1"/>
  <c r="K68" i="1"/>
  <c r="C6" i="1"/>
  <c r="F49" i="1"/>
  <c r="J49" i="1"/>
  <c r="K67" i="1"/>
  <c r="C60" i="1"/>
  <c r="C38" i="1"/>
  <c r="K54" i="1"/>
  <c r="K44" i="1"/>
  <c r="K45" i="1"/>
  <c r="K72" i="1"/>
  <c r="C50" i="1"/>
  <c r="D4" i="1" l="1"/>
  <c r="K20" i="1"/>
  <c r="G4" i="1"/>
  <c r="E4" i="1"/>
  <c r="I4" i="1"/>
  <c r="F4" i="1"/>
  <c r="K18" i="1"/>
  <c r="H4" i="1"/>
  <c r="J4" i="1"/>
  <c r="K50" i="1"/>
  <c r="C49" i="1"/>
  <c r="K60" i="1"/>
  <c r="K31" i="1"/>
  <c r="K6" i="1"/>
  <c r="C5" i="1"/>
  <c r="K17" i="1"/>
  <c r="K38" i="1"/>
  <c r="C37" i="1"/>
  <c r="K26" i="1"/>
  <c r="C25" i="1"/>
  <c r="K12" i="1"/>
  <c r="C11" i="1"/>
  <c r="K11" i="1" l="1"/>
  <c r="K25" i="1"/>
  <c r="K5" i="1"/>
  <c r="C4" i="1"/>
  <c r="K49" i="1"/>
  <c r="K37" i="1"/>
  <c r="K4" i="1" l="1"/>
</calcChain>
</file>

<file path=xl/sharedStrings.xml><?xml version="1.0" encoding="utf-8"?>
<sst xmlns="http://schemas.openxmlformats.org/spreadsheetml/2006/main" count="156" uniqueCount="153">
  <si>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</si>
  <si>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</si>
  <si>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</si>
  <si>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</si>
  <si>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</si>
  <si>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</si>
  <si>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</si>
  <si>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</si>
  <si>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</si>
  <si>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</si>
  <si>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</si>
  <si>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</si>
  <si>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</si>
  <si>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</si>
  <si>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</si>
  <si>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</si>
  <si>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</si>
  <si>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</si>
  <si>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</si>
  <si>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</si>
  <si>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</si>
  <si>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</si>
  <si>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</si>
  <si>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</si>
  <si>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</si>
  <si>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</si>
  <si>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</si>
  <si>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</si>
  <si>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</si>
  <si>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</si>
  <si>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</si>
  <si>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</si>
  <si>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</si>
  <si>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</si>
  <si>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</si>
  <si>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</si>
  <si>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</si>
  <si>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</si>
  <si>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</si>
  <si>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</si>
  <si>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</si>
  <si>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</si>
  <si>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</si>
  <si>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</si>
  <si>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</si>
  <si>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</si>
  <si>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</si>
  <si>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</si>
  <si>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</si>
  <si>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</si>
  <si>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</si>
  <si>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</si>
  <si>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</si>
  <si>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</si>
  <si>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</si>
  <si>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</si>
  <si>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</si>
  <si>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</si>
  <si>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</si>
  <si>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</si>
  <si>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</si>
  <si>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</si>
  <si>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</si>
  <si>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</si>
  <si>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</si>
  <si>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</si>
  <si>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</si>
  <si>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mulai 2022 program tsb sudah tidak dipakai</t>
  </si>
  <si>
    <t>3.30.2.17.0.00.02.0000</t>
  </si>
  <si>
    <t>Dinas Perdagangan,Koperasi, Usaha Kecil dan Menengah</t>
  </si>
  <si>
    <t>PROGRAM PENGAWASAN DAN PEMERIKSAAN KOPERASI</t>
  </si>
  <si>
    <t>2.17.03.2.01</t>
  </si>
  <si>
    <t>Pemeriksaan dan Pengawasan Koperasi, Koperasi Simpan Pinjam/Unit Simpan Pinjam Koperasi yang Wilayah Keanggotaannya dalam Daerah Kabupaten/ Kota</t>
  </si>
  <si>
    <t>2.17.03.2.01.01</t>
  </si>
  <si>
    <t>Pengawasan Kekuatan, Kesehatan, Kemandirian, Ketangguhan, serta Akuntabilitas Koperasi Kewenangan Kabupaten/Kota</t>
  </si>
  <si>
    <t>PROGRAM PENILAIAN KESEHATAN KSP/USP KOPERASI</t>
  </si>
  <si>
    <t>2.17.04.2.01</t>
  </si>
  <si>
    <t>Penilaian Kesehatan Koperasi Simpan Pinjam/Unit Simpan Pinjam Koperasi yang Wilayah Keanggotaanya dalam 1 (satu) Daerah Kabupaten/Kota</t>
  </si>
  <si>
    <t>2.17.04.2.01.01</t>
  </si>
  <si>
    <t>Pelaksanaan Penilaian Kesehatan KSP/USP Koperasi Kewenangan Kabupaten/Kota</t>
  </si>
  <si>
    <t>PROGRAM PENDIDIKAN DAN LATIHAN PERKOPERASIAN</t>
  </si>
  <si>
    <t>2.17.05.2.01</t>
  </si>
  <si>
    <t>Pendidikan dan Latihan Perkoperasian Bagi Koperasi yang Wilayah Keanggotaan dalam Daerah Kabupaten/Kota</t>
  </si>
  <si>
    <t>2.17.05.2.01.01</t>
  </si>
  <si>
    <t>Peningkatan Pemahaman dan Pengetahuan Perkoperasian serta Kapasitas dan Kompetensi SDM Koperasi</t>
  </si>
  <si>
    <t>PROGRAM PEMBERDAYAAN USAHA MENENGAH, USAHA KECIL, DAN USAHA MIKRO (UMKM)</t>
  </si>
  <si>
    <t>2.17.07.2.01</t>
  </si>
  <si>
    <t>Pemberdayaan Usaha Mikro yang Dilakukan melalui Pendataan, Kemitraan, Kemudahan Perizinan, Penguatan Kelembagaan dan Koordinasi dengan Para Pemangku Kepentingan</t>
  </si>
  <si>
    <t>2.17.07.2.01.01</t>
  </si>
  <si>
    <t>Pendataan Potensi dan Pengembangan Usaha Mikro</t>
  </si>
  <si>
    <t>PROGRAM PENGEMBANGAN UMKM</t>
  </si>
  <si>
    <t>2.17.08.2.01</t>
  </si>
  <si>
    <t>Pengembangan Usaha Mikro dengan Orientasi Peningkatan Skala Usaha Menjadi Usaha Kecil</t>
  </si>
  <si>
    <t>2.17.08.2.01.01</t>
  </si>
  <si>
    <t>Fasilitasi Usaha Mikro Menjadi Usaha Kecil dalam Pengembangan Produksi dan Pengolahan, Pemasaran, SDM, serta Desain dan Teknologi</t>
  </si>
  <si>
    <t>PROGRAM PERIZINAN DAN PENDAFTARAN PERUSAHAAN</t>
  </si>
  <si>
    <t>3.30.02.2.01</t>
  </si>
  <si>
    <t>Penerbitan Izin Pengelolaan Pasar Rakyat, Pusat Perbelanjaan, dan Izin Usaha Toko Swalayan</t>
  </si>
  <si>
    <t>3.30.02.2.01.01</t>
  </si>
  <si>
    <t>Fasilitasi Pemenuhan Komitmen Perolehan Perizinan Pasar Rakyat, Pusat Perbelanjaan, dan Toko Swalayan melalui Sistem Pelayanan Perizinan Berusaha Terintegrasi Secara Elektronik</t>
  </si>
  <si>
    <t>3.30.02.2.02</t>
  </si>
  <si>
    <t>Penerbitan Tanda Daftar Gudang</t>
  </si>
  <si>
    <t>3.30.02.2.02.01</t>
  </si>
  <si>
    <t>Fasilitasi Penerbitan Tanda Daftar Gudang</t>
  </si>
  <si>
    <t>PROGRAM PENINGKATAN SARANA DISTRIBUSI PERDAGANGAN</t>
  </si>
  <si>
    <t>3.30.03.2.01</t>
  </si>
  <si>
    <t>Pembangunan dan Pengelolaan Sarana Distribusi Perdagangan</t>
  </si>
  <si>
    <t>3.30.03.2.01.01</t>
  </si>
  <si>
    <t>Penyediaan Sarana Distribusi Perdagangan</t>
  </si>
  <si>
    <t>3.30.03.2.01.02</t>
  </si>
  <si>
    <t>Fasilitasi Pengelolaan Sarana Distribusi Perdagangan</t>
  </si>
  <si>
    <t>3.30.03.2.02</t>
  </si>
  <si>
    <t>Pembinaan Terhadap Pengelola Sarana Distribusi Perdagangan Masyarakat di Wilayah Kerjanya</t>
  </si>
  <si>
    <t>3.30.03.2.02.01</t>
  </si>
  <si>
    <t>Pembinaan dan Pengendalian Pengelola Sarana Distribusi Perdagangan</t>
  </si>
  <si>
    <t>PROGRAM STABILISASI HARGA BARANG KEBUTUHAN POKOK DAN BARANG PENTING</t>
  </si>
  <si>
    <t>3.30.04.2.02</t>
  </si>
  <si>
    <t>Pengendalian Harga, dan Stok Barang Kebutuhan Pokok dan Barang Penting di Tingkat Pasar Kabupaten/Kota</t>
  </si>
  <si>
    <t>3.30.04.2.02.01</t>
  </si>
  <si>
    <t>Pemantauan Harga dan Stok Barang Kebutuhan Pokok dan Barang Penting pada Pelaku Usaha Distribusi Barang dalam 1 (satu) Kabupaten/Kota</t>
  </si>
  <si>
    <t>3.30.04.2.02.03</t>
  </si>
  <si>
    <t>Pelaksanaan Operasi Pasar Reguler dan Pasar Khusus yang Berdampak dalam 1 (satu) Kabupaten/Kota</t>
  </si>
  <si>
    <t>3.30.04.2.03</t>
  </si>
  <si>
    <t>Pengawasan Pupuk dan Pestisida Bersubsidi di Tingkat Daerah Kabupaten/Kota</t>
  </si>
  <si>
    <t>3.30.04.2.03.03</t>
  </si>
  <si>
    <t>Pengawasan Penyaluran dan Penggunaan Pupuk dan Pestisida Bersubsidi</t>
  </si>
  <si>
    <t>PROGRAM PENGEMBANGAN EKSPOR</t>
  </si>
  <si>
    <t>3.30.05.2.01</t>
  </si>
  <si>
    <t>Penyelenggaraan Promosi Dagang melalui Pameran Dagang dan Misi Dagang bagi Produk Ekspor Unggulan yang terdapat pada 1 (satu) Daerah Kabupaten/Kota</t>
  </si>
  <si>
    <t>3.30.05.2.01.01</t>
  </si>
  <si>
    <t>Pembinaan dan Pengembangan Usaha Produk Ekspor Unggulan Kabupaten/Kota</t>
  </si>
  <si>
    <t>PROGRAM STANDARDISASI DAN PERLINDUNGAN KONSUMEN</t>
  </si>
  <si>
    <t>3.30.06.2.01</t>
  </si>
  <si>
    <t>Pelaksanaan Metrologi Legal, Berupa Tera, Tera Ulang, dan Pengawasan</t>
  </si>
  <si>
    <t>3.30.06.2.01.01</t>
  </si>
  <si>
    <t>Pelaksanaan Metrologi Legal, Berupa Tera, Tera Ulang</t>
  </si>
  <si>
    <t>3.30.06.2.01.02</t>
  </si>
  <si>
    <t>Pengawasan/Penyuluhan Metrologi Legal</t>
  </si>
  <si>
    <t>PROGRAM PENGGUNAAN DAN PEMASARAN PRODUK DALAM NEGERI</t>
  </si>
  <si>
    <t>3.30.07.2.01</t>
  </si>
  <si>
    <t>Pelaksanaan Promosi, Pemasaran dan Peningkatan Penggunaan Produk Dalam Negeri</t>
  </si>
  <si>
    <t>3.30.07.2.01.01</t>
  </si>
  <si>
    <t>Pelaksanaan Promosi Penggunaan Produk Dalam Negeri di Tingkat Kabupaten/Kota</t>
  </si>
  <si>
    <t>3.30.07.2.01.02</t>
  </si>
  <si>
    <t>Pemasaran dan Peningkatan Penggunaan Produk Dalam Negeri di Tingkat Kabupaten/Kota</t>
  </si>
  <si>
    <t>3.30.07.2.01.03</t>
  </si>
  <si>
    <t>Peningkatan Sistem dan Jaringan Informasi Perdagangan</t>
  </si>
  <si>
    <t>disamakan dengan penetapan 2022</t>
  </si>
  <si>
    <t>diseragamkan</t>
  </si>
  <si>
    <t>800Juta untuk PBN), 
80Juta untuk Kegiatan Capacity Building UMKM</t>
  </si>
  <si>
    <t>4 lokasi sedang diusulkan melalui bankeu (Pokir DPRD Provinsi); ada investor yang akan membangun pasar tradisional di tanah eks. bengkok Tirto depan Unggul Jaya</t>
  </si>
  <si>
    <t>kenaikan BBM 79.660.000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</si>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</sst>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2" fillId="9" borderId="4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75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3" t="s">
        <v>0</v>
      </c>
      <c r="B1" s="33" t="s">
        <v>1</v>
      </c>
      <c r="C1" s="32" t="s">
        <v>152</v>
      </c>
      <c r="D1" s="32"/>
      <c r="E1" s="32"/>
      <c r="F1" s="32"/>
      <c r="G1" s="32"/>
      <c r="H1" s="32"/>
      <c r="I1" s="32"/>
      <c r="J1" s="32"/>
      <c r="K1" s="32"/>
      <c r="L1" s="30" t="s">
        <v>2</v>
      </c>
    </row>
    <row r="2" spans="1:12" s="4" customFormat="1" ht="31" x14ac:dyDescent="0.3">
      <c r="A2" s="33"/>
      <c r="B2" s="33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1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2" t="s">
        <v>68</v>
      </c>
      <c r="B4" s="23" t="s">
        <v>69</v>
      </c>
      <c r="C4" s="24">
        <f t="shared" ref="C4:J4" si="0">SUM(C5,C11,C17,C20,C25,C31,C37,C40,C44,C49)</f>
        <v>16143266000</v>
      </c>
      <c r="D4" s="24">
        <f t="shared" si="0"/>
        <v>0</v>
      </c>
      <c r="E4" s="24">
        <f t="shared" si="0"/>
        <v>539800000</v>
      </c>
      <c r="F4" s="24">
        <f t="shared" si="0"/>
        <v>0</v>
      </c>
      <c r="G4" s="24">
        <f t="shared" si="0"/>
        <v>0</v>
      </c>
      <c r="H4" s="24">
        <f t="shared" si="0"/>
        <v>580000000</v>
      </c>
      <c r="I4" s="24">
        <f t="shared" si="0"/>
        <v>0</v>
      </c>
      <c r="J4" s="24">
        <f t="shared" si="0"/>
        <v>0</v>
      </c>
      <c r="K4" s="24">
        <f t="shared" ref="K4:K5" si="1">SUM(C4:J4)</f>
        <v>17263066000</v>
      </c>
      <c r="L4" s="25"/>
    </row>
    <row r="5" spans="1:12" ht="31" outlineLevel="1" x14ac:dyDescent="0.4">
      <c r="A5" s="9">
        <v>9.5173611111111112E-2</v>
      </c>
      <c r="B5" s="10" t="s">
        <v>70</v>
      </c>
      <c r="C5" s="11">
        <f t="shared" ref="C5:J6" si="2">SUM(C6)</f>
        <v>72400000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72400000</v>
      </c>
      <c r="L5" s="12"/>
    </row>
    <row r="6" spans="1:12" ht="62" outlineLevel="2" x14ac:dyDescent="0.4">
      <c r="A6" s="14" t="s">
        <v>71</v>
      </c>
      <c r="B6" s="15" t="s">
        <v>72</v>
      </c>
      <c r="C6" s="16">
        <f t="shared" si="2"/>
        <v>72400000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ref="K6:K69" si="3">SUM(C6:J6)</f>
        <v>72400000</v>
      </c>
      <c r="L6" s="17"/>
    </row>
    <row r="7" spans="1:12" ht="46.5" outlineLevel="3" x14ac:dyDescent="0.4">
      <c r="A7" s="18" t="s">
        <v>73</v>
      </c>
      <c r="B7" s="19" t="s">
        <v>74</v>
      </c>
      <c r="C7" s="20">
        <f>103416000-31016000</f>
        <v>72400000</v>
      </c>
      <c r="D7" s="20"/>
      <c r="E7" s="20"/>
      <c r="F7" s="20"/>
      <c r="G7" s="20"/>
      <c r="H7" s="20"/>
      <c r="I7" s="20"/>
      <c r="J7" s="20"/>
      <c r="K7" s="20">
        <f t="shared" si="3"/>
        <v>72400000</v>
      </c>
      <c r="L7" s="21"/>
    </row>
    <row r="8" spans="1:12" ht="31" outlineLevel="1" x14ac:dyDescent="0.4">
      <c r="A8" s="9">
        <v>9.5185185185185192E-2</v>
      </c>
      <c r="B8" s="10" t="s">
        <v>75</v>
      </c>
      <c r="C8" s="11">
        <f t="shared" ref="C8:J9" si="4">SUM(C9)</f>
        <v>0</v>
      </c>
      <c r="D8" s="11">
        <f t="shared" si="4"/>
        <v>0</v>
      </c>
      <c r="E8" s="11">
        <f t="shared" si="4"/>
        <v>0</v>
      </c>
      <c r="F8" s="11">
        <f t="shared" si="4"/>
        <v>0</v>
      </c>
      <c r="G8" s="11">
        <f t="shared" si="4"/>
        <v>0</v>
      </c>
      <c r="H8" s="11">
        <f t="shared" si="4"/>
        <v>0</v>
      </c>
      <c r="I8" s="11">
        <f t="shared" si="4"/>
        <v>0</v>
      </c>
      <c r="J8" s="11">
        <f t="shared" si="4"/>
        <v>0</v>
      </c>
      <c r="K8" s="11">
        <f t="shared" si="3"/>
        <v>0</v>
      </c>
      <c r="L8" s="13" t="s">
        <v>67</v>
      </c>
    </row>
    <row r="9" spans="1:12" ht="62" outlineLevel="2" x14ac:dyDescent="0.4">
      <c r="A9" s="14" t="s">
        <v>76</v>
      </c>
      <c r="B9" s="15" t="s">
        <v>77</v>
      </c>
      <c r="C9" s="16">
        <f t="shared" si="4"/>
        <v>0</v>
      </c>
      <c r="D9" s="16">
        <f t="shared" si="4"/>
        <v>0</v>
      </c>
      <c r="E9" s="16">
        <f t="shared" si="4"/>
        <v>0</v>
      </c>
      <c r="F9" s="16">
        <f t="shared" si="4"/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3"/>
        <v>0</v>
      </c>
      <c r="L9" s="17"/>
    </row>
    <row r="10" spans="1:12" ht="31" outlineLevel="3" x14ac:dyDescent="0.4">
      <c r="A10" s="18" t="s">
        <v>78</v>
      </c>
      <c r="B10" s="19" t="s">
        <v>79</v>
      </c>
      <c r="C10" s="20"/>
      <c r="D10" s="20"/>
      <c r="E10" s="20"/>
      <c r="F10" s="20"/>
      <c r="G10" s="20"/>
      <c r="H10" s="20"/>
      <c r="I10" s="20"/>
      <c r="J10" s="20"/>
      <c r="K10" s="20">
        <f t="shared" si="3"/>
        <v>0</v>
      </c>
      <c r="L10" s="21"/>
    </row>
    <row r="11" spans="1:12" ht="31" outlineLevel="1" x14ac:dyDescent="0.4">
      <c r="A11" s="9">
        <v>9.5196759259259259E-2</v>
      </c>
      <c r="B11" s="10" t="s">
        <v>80</v>
      </c>
      <c r="C11" s="11">
        <f t="shared" ref="C11:J12" si="5">SUM(C12)</f>
        <v>77992000</v>
      </c>
      <c r="D11" s="11">
        <f t="shared" si="5"/>
        <v>0</v>
      </c>
      <c r="E11" s="11">
        <f t="shared" si="5"/>
        <v>539800000</v>
      </c>
      <c r="F11" s="11">
        <f t="shared" si="5"/>
        <v>0</v>
      </c>
      <c r="G11" s="11">
        <f t="shared" si="5"/>
        <v>0</v>
      </c>
      <c r="H11" s="11">
        <f t="shared" si="5"/>
        <v>0</v>
      </c>
      <c r="I11" s="11">
        <f t="shared" si="5"/>
        <v>0</v>
      </c>
      <c r="J11" s="11">
        <f t="shared" si="5"/>
        <v>0</v>
      </c>
      <c r="K11" s="11">
        <f t="shared" si="3"/>
        <v>617792000</v>
      </c>
      <c r="L11" s="12"/>
    </row>
    <row r="12" spans="1:12" ht="46.5" outlineLevel="2" x14ac:dyDescent="0.4">
      <c r="A12" s="14" t="s">
        <v>81</v>
      </c>
      <c r="B12" s="15" t="s">
        <v>82</v>
      </c>
      <c r="C12" s="16">
        <f t="shared" si="5"/>
        <v>77992000</v>
      </c>
      <c r="D12" s="16">
        <f t="shared" si="5"/>
        <v>0</v>
      </c>
      <c r="E12" s="16">
        <f t="shared" si="5"/>
        <v>539800000</v>
      </c>
      <c r="F12" s="16">
        <f t="shared" si="5"/>
        <v>0</v>
      </c>
      <c r="G12" s="16">
        <f t="shared" si="5"/>
        <v>0</v>
      </c>
      <c r="H12" s="16">
        <f t="shared" si="5"/>
        <v>0</v>
      </c>
      <c r="I12" s="16">
        <f t="shared" si="5"/>
        <v>0</v>
      </c>
      <c r="J12" s="16">
        <f t="shared" si="5"/>
        <v>0</v>
      </c>
      <c r="K12" s="16">
        <f t="shared" si="3"/>
        <v>617792000</v>
      </c>
      <c r="L12" s="17"/>
    </row>
    <row r="13" spans="1:12" ht="46.5" outlineLevel="3" x14ac:dyDescent="0.4">
      <c r="A13" s="18" t="s">
        <v>83</v>
      </c>
      <c r="B13" s="19" t="s">
        <v>84</v>
      </c>
      <c r="C13" s="20">
        <f>617792000-E13</f>
        <v>77992000</v>
      </c>
      <c r="D13" s="20"/>
      <c r="E13" s="20">
        <v>539800000</v>
      </c>
      <c r="F13" s="20"/>
      <c r="G13" s="20"/>
      <c r="H13" s="20"/>
      <c r="I13" s="20"/>
      <c r="J13" s="20"/>
      <c r="K13" s="20">
        <f t="shared" si="3"/>
        <v>617792000</v>
      </c>
      <c r="L13" s="21" t="s">
        <v>12</v>
      </c>
    </row>
    <row r="14" spans="1:12" ht="46.5" outlineLevel="1" x14ac:dyDescent="0.4">
      <c r="A14" s="9">
        <v>9.521990740740742E-2</v>
      </c>
      <c r="B14" s="10" t="s">
        <v>85</v>
      </c>
      <c r="C14" s="11">
        <f t="shared" ref="C14:J15" si="6">SUM(C15)</f>
        <v>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3"/>
        <v>0</v>
      </c>
      <c r="L14" s="13" t="s">
        <v>67</v>
      </c>
    </row>
    <row r="15" spans="1:12" ht="62" outlineLevel="2" x14ac:dyDescent="0.4">
      <c r="A15" s="14" t="s">
        <v>86</v>
      </c>
      <c r="B15" s="15" t="s">
        <v>87</v>
      </c>
      <c r="C15" s="16">
        <f t="shared" si="6"/>
        <v>0</v>
      </c>
      <c r="D15" s="16">
        <f t="shared" si="6"/>
        <v>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3"/>
        <v>0</v>
      </c>
      <c r="L15" s="17"/>
    </row>
    <row r="16" spans="1:12" ht="31" outlineLevel="3" x14ac:dyDescent="0.4">
      <c r="A16" s="18" t="s">
        <v>88</v>
      </c>
      <c r="B16" s="19" t="s">
        <v>89</v>
      </c>
      <c r="C16" s="20"/>
      <c r="D16" s="20"/>
      <c r="E16" s="20"/>
      <c r="F16" s="20"/>
      <c r="G16" s="20"/>
      <c r="H16" s="20"/>
      <c r="I16" s="20"/>
      <c r="J16" s="20"/>
      <c r="K16" s="20">
        <f t="shared" si="3"/>
        <v>0</v>
      </c>
      <c r="L16" s="21"/>
    </row>
    <row r="17" spans="1:12" outlineLevel="1" x14ac:dyDescent="0.4">
      <c r="A17" s="9">
        <v>9.5231481481481486E-2</v>
      </c>
      <c r="B17" s="10" t="s">
        <v>90</v>
      </c>
      <c r="C17" s="11">
        <f t="shared" ref="C17:J18" si="7">SUM(C18)</f>
        <v>300000000</v>
      </c>
      <c r="D17" s="11">
        <f t="shared" si="7"/>
        <v>0</v>
      </c>
      <c r="E17" s="11">
        <f t="shared" si="7"/>
        <v>0</v>
      </c>
      <c r="F17" s="11">
        <f t="shared" si="7"/>
        <v>0</v>
      </c>
      <c r="G17" s="11">
        <f t="shared" si="7"/>
        <v>0</v>
      </c>
      <c r="H17" s="11">
        <f t="shared" si="7"/>
        <v>580000000</v>
      </c>
      <c r="I17" s="11">
        <f t="shared" si="7"/>
        <v>0</v>
      </c>
      <c r="J17" s="11">
        <f t="shared" si="7"/>
        <v>0</v>
      </c>
      <c r="K17" s="11">
        <f t="shared" si="3"/>
        <v>880000000</v>
      </c>
      <c r="L17" s="12"/>
    </row>
    <row r="18" spans="1:12" ht="31" outlineLevel="2" x14ac:dyDescent="0.4">
      <c r="A18" s="14" t="s">
        <v>91</v>
      </c>
      <c r="B18" s="15" t="s">
        <v>92</v>
      </c>
      <c r="C18" s="16">
        <f t="shared" si="7"/>
        <v>300000000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580000000</v>
      </c>
      <c r="I18" s="16">
        <f t="shared" si="7"/>
        <v>0</v>
      </c>
      <c r="J18" s="16">
        <f t="shared" si="7"/>
        <v>0</v>
      </c>
      <c r="K18" s="16">
        <f t="shared" si="3"/>
        <v>880000000</v>
      </c>
      <c r="L18" s="17"/>
    </row>
    <row r="19" spans="1:12" ht="62" outlineLevel="3" x14ac:dyDescent="0.4">
      <c r="A19" s="18" t="s">
        <v>93</v>
      </c>
      <c r="B19" s="19" t="s">
        <v>94</v>
      </c>
      <c r="C19" s="20">
        <f>1123515000-693515000-130000000</f>
        <v>300000000</v>
      </c>
      <c r="D19" s="20"/>
      <c r="E19" s="20"/>
      <c r="F19" s="20"/>
      <c r="G19" s="20"/>
      <c r="H19" s="20">
        <f>700000000-200000000+80000000</f>
        <v>580000000</v>
      </c>
      <c r="I19" s="20"/>
      <c r="J19" s="20"/>
      <c r="K19" s="20">
        <f t="shared" si="3"/>
        <v>880000000</v>
      </c>
      <c r="L19" s="21" t="s">
        <v>149</v>
      </c>
    </row>
    <row r="20" spans="1:12" ht="31" outlineLevel="1" x14ac:dyDescent="0.4">
      <c r="A20" s="9">
        <v>0.14585648148148148</v>
      </c>
      <c r="B20" s="10" t="s">
        <v>95</v>
      </c>
      <c r="C20" s="11">
        <f t="shared" ref="C20:J20" si="8">SUM(C21,C23)</f>
        <v>2786000</v>
      </c>
      <c r="D20" s="11">
        <f t="shared" si="8"/>
        <v>0</v>
      </c>
      <c r="E20" s="11">
        <f t="shared" si="8"/>
        <v>0</v>
      </c>
      <c r="F20" s="11">
        <f t="shared" si="8"/>
        <v>0</v>
      </c>
      <c r="G20" s="11">
        <f t="shared" si="8"/>
        <v>0</v>
      </c>
      <c r="H20" s="11">
        <f t="shared" si="8"/>
        <v>0</v>
      </c>
      <c r="I20" s="11">
        <f t="shared" si="8"/>
        <v>0</v>
      </c>
      <c r="J20" s="11">
        <f t="shared" si="8"/>
        <v>0</v>
      </c>
      <c r="K20" s="11">
        <f t="shared" si="3"/>
        <v>2786000</v>
      </c>
      <c r="L20" s="12"/>
    </row>
    <row r="21" spans="1:12" ht="31" outlineLevel="2" x14ac:dyDescent="0.4">
      <c r="A21" s="14" t="s">
        <v>96</v>
      </c>
      <c r="B21" s="15" t="s">
        <v>97</v>
      </c>
      <c r="C21" s="16">
        <f t="shared" ref="C21:J21" si="9">SUM(C22)</f>
        <v>1786000</v>
      </c>
      <c r="D21" s="16">
        <f t="shared" si="9"/>
        <v>0</v>
      </c>
      <c r="E21" s="16">
        <f t="shared" si="9"/>
        <v>0</v>
      </c>
      <c r="F21" s="16">
        <f t="shared" si="9"/>
        <v>0</v>
      </c>
      <c r="G21" s="16">
        <f t="shared" si="9"/>
        <v>0</v>
      </c>
      <c r="H21" s="16">
        <f t="shared" si="9"/>
        <v>0</v>
      </c>
      <c r="I21" s="16">
        <f t="shared" si="9"/>
        <v>0</v>
      </c>
      <c r="J21" s="16">
        <f t="shared" si="9"/>
        <v>0</v>
      </c>
      <c r="K21" s="16">
        <f t="shared" si="3"/>
        <v>1786000</v>
      </c>
      <c r="L21" s="17"/>
    </row>
    <row r="22" spans="1:12" ht="77.5" outlineLevel="3" x14ac:dyDescent="0.4">
      <c r="A22" s="18" t="s">
        <v>98</v>
      </c>
      <c r="B22" s="19" t="s">
        <v>99</v>
      </c>
      <c r="C22" s="20">
        <v>1786000</v>
      </c>
      <c r="D22" s="20"/>
      <c r="E22" s="20"/>
      <c r="F22" s="20"/>
      <c r="G22" s="20"/>
      <c r="H22" s="20"/>
      <c r="I22" s="20"/>
      <c r="J22" s="20"/>
      <c r="K22" s="20">
        <f t="shared" si="3"/>
        <v>1786000</v>
      </c>
      <c r="L22" s="21"/>
    </row>
    <row r="23" spans="1:12" outlineLevel="2" x14ac:dyDescent="0.4">
      <c r="A23" s="14" t="s">
        <v>100</v>
      </c>
      <c r="B23" s="15" t="s">
        <v>101</v>
      </c>
      <c r="C23" s="16">
        <f t="shared" ref="C23:J23" si="10">SUM(C24)</f>
        <v>1000000</v>
      </c>
      <c r="D23" s="16">
        <f t="shared" si="10"/>
        <v>0</v>
      </c>
      <c r="E23" s="16">
        <f t="shared" si="10"/>
        <v>0</v>
      </c>
      <c r="F23" s="16">
        <f t="shared" si="10"/>
        <v>0</v>
      </c>
      <c r="G23" s="16">
        <f t="shared" si="10"/>
        <v>0</v>
      </c>
      <c r="H23" s="16">
        <f t="shared" si="10"/>
        <v>0</v>
      </c>
      <c r="I23" s="16">
        <f t="shared" si="10"/>
        <v>0</v>
      </c>
      <c r="J23" s="16">
        <f t="shared" si="10"/>
        <v>0</v>
      </c>
      <c r="K23" s="16">
        <f t="shared" si="3"/>
        <v>1000000</v>
      </c>
      <c r="L23" s="17"/>
    </row>
    <row r="24" spans="1:12" outlineLevel="3" x14ac:dyDescent="0.4">
      <c r="A24" s="18" t="s">
        <v>102</v>
      </c>
      <c r="B24" s="19" t="s">
        <v>103</v>
      </c>
      <c r="C24" s="20">
        <v>1000000</v>
      </c>
      <c r="D24" s="20"/>
      <c r="E24" s="20"/>
      <c r="F24" s="20"/>
      <c r="G24" s="20"/>
      <c r="H24" s="20"/>
      <c r="I24" s="20"/>
      <c r="J24" s="20"/>
      <c r="K24" s="20">
        <f t="shared" si="3"/>
        <v>1000000</v>
      </c>
      <c r="L24" s="21"/>
    </row>
    <row r="25" spans="1:12" ht="31" outlineLevel="1" x14ac:dyDescent="0.4">
      <c r="A25" s="9">
        <v>0.14586805555555557</v>
      </c>
      <c r="B25" s="10" t="s">
        <v>104</v>
      </c>
      <c r="C25" s="11">
        <f t="shared" ref="C25:J25" si="11">SUM(C26,C29)</f>
        <v>5739616000</v>
      </c>
      <c r="D25" s="11">
        <f t="shared" si="11"/>
        <v>0</v>
      </c>
      <c r="E25" s="11">
        <f t="shared" si="11"/>
        <v>0</v>
      </c>
      <c r="F25" s="11">
        <f t="shared" si="11"/>
        <v>0</v>
      </c>
      <c r="G25" s="11">
        <f t="shared" si="11"/>
        <v>0</v>
      </c>
      <c r="H25" s="11">
        <f t="shared" si="11"/>
        <v>0</v>
      </c>
      <c r="I25" s="11">
        <f t="shared" si="11"/>
        <v>0</v>
      </c>
      <c r="J25" s="11">
        <f t="shared" si="11"/>
        <v>0</v>
      </c>
      <c r="K25" s="11">
        <f t="shared" si="3"/>
        <v>5739616000</v>
      </c>
      <c r="L25" s="12"/>
    </row>
    <row r="26" spans="1:12" ht="31" outlineLevel="2" x14ac:dyDescent="0.4">
      <c r="A26" s="14" t="s">
        <v>105</v>
      </c>
      <c r="B26" s="15" t="s">
        <v>106</v>
      </c>
      <c r="C26" s="16">
        <f t="shared" ref="C26:J26" si="12">SUM(C27:C28)</f>
        <v>5589616000</v>
      </c>
      <c r="D26" s="16">
        <f t="shared" si="12"/>
        <v>0</v>
      </c>
      <c r="E26" s="16">
        <f t="shared" si="12"/>
        <v>0</v>
      </c>
      <c r="F26" s="16">
        <f t="shared" si="12"/>
        <v>0</v>
      </c>
      <c r="G26" s="16">
        <f t="shared" si="12"/>
        <v>0</v>
      </c>
      <c r="H26" s="16">
        <f t="shared" si="12"/>
        <v>0</v>
      </c>
      <c r="I26" s="16">
        <f t="shared" si="12"/>
        <v>0</v>
      </c>
      <c r="J26" s="16">
        <f t="shared" si="12"/>
        <v>0</v>
      </c>
      <c r="K26" s="16">
        <f t="shared" si="3"/>
        <v>5589616000</v>
      </c>
      <c r="L26" s="17"/>
    </row>
    <row r="27" spans="1:12" ht="62" outlineLevel="3" x14ac:dyDescent="0.4">
      <c r="A27" s="18" t="s">
        <v>107</v>
      </c>
      <c r="B27" s="19" t="s">
        <v>108</v>
      </c>
      <c r="C27" s="20">
        <f>2000000000-2000000000</f>
        <v>0</v>
      </c>
      <c r="D27" s="20"/>
      <c r="E27" s="20"/>
      <c r="F27" s="20"/>
      <c r="G27" s="20"/>
      <c r="H27" s="20"/>
      <c r="I27" s="20">
        <f>2500000000-500000000-2000000000</f>
        <v>0</v>
      </c>
      <c r="J27" s="20">
        <f>2500000000-500000000-2000000000</f>
        <v>0</v>
      </c>
      <c r="K27" s="20">
        <f t="shared" si="3"/>
        <v>0</v>
      </c>
      <c r="L27" s="29" t="s">
        <v>150</v>
      </c>
    </row>
    <row r="28" spans="1:12" ht="31" outlineLevel="3" x14ac:dyDescent="0.4">
      <c r="A28" s="18" t="s">
        <v>109</v>
      </c>
      <c r="B28" s="19" t="s">
        <v>110</v>
      </c>
      <c r="C28" s="20">
        <f>6131536000-541920000</f>
        <v>5589616000</v>
      </c>
      <c r="D28" s="20"/>
      <c r="E28" s="20"/>
      <c r="F28" s="20"/>
      <c r="G28" s="20"/>
      <c r="H28" s="20"/>
      <c r="I28" s="20"/>
      <c r="J28" s="20"/>
      <c r="K28" s="20">
        <f t="shared" si="3"/>
        <v>5589616000</v>
      </c>
      <c r="L28" s="21"/>
    </row>
    <row r="29" spans="1:12" ht="31" outlineLevel="2" x14ac:dyDescent="0.4">
      <c r="A29" s="14" t="s">
        <v>111</v>
      </c>
      <c r="B29" s="15" t="s">
        <v>112</v>
      </c>
      <c r="C29" s="16">
        <f t="shared" ref="C29:J29" si="13">SUM(C30)</f>
        <v>150000000</v>
      </c>
      <c r="D29" s="16">
        <f t="shared" si="13"/>
        <v>0</v>
      </c>
      <c r="E29" s="16">
        <f t="shared" si="13"/>
        <v>0</v>
      </c>
      <c r="F29" s="16">
        <f t="shared" si="13"/>
        <v>0</v>
      </c>
      <c r="G29" s="16">
        <f t="shared" si="13"/>
        <v>0</v>
      </c>
      <c r="H29" s="16">
        <f t="shared" si="13"/>
        <v>0</v>
      </c>
      <c r="I29" s="16">
        <f t="shared" si="13"/>
        <v>0</v>
      </c>
      <c r="J29" s="16">
        <f t="shared" si="13"/>
        <v>0</v>
      </c>
      <c r="K29" s="16">
        <f t="shared" si="3"/>
        <v>150000000</v>
      </c>
      <c r="L29" s="17"/>
    </row>
    <row r="30" spans="1:12" ht="31" outlineLevel="3" x14ac:dyDescent="0.4">
      <c r="A30" s="18" t="s">
        <v>113</v>
      </c>
      <c r="B30" s="19" t="s">
        <v>114</v>
      </c>
      <c r="C30" s="20">
        <f>1122000000-972000000</f>
        <v>150000000</v>
      </c>
      <c r="D30" s="20"/>
      <c r="E30" s="20"/>
      <c r="F30" s="20"/>
      <c r="G30" s="20"/>
      <c r="H30" s="20"/>
      <c r="I30" s="20"/>
      <c r="J30" s="20"/>
      <c r="K30" s="20">
        <f t="shared" si="3"/>
        <v>150000000</v>
      </c>
      <c r="L30" s="21" t="s">
        <v>147</v>
      </c>
    </row>
    <row r="31" spans="1:12" ht="31" outlineLevel="1" x14ac:dyDescent="0.4">
      <c r="A31" s="9">
        <v>0.14587962962962964</v>
      </c>
      <c r="B31" s="10" t="s">
        <v>115</v>
      </c>
      <c r="C31" s="11">
        <f t="shared" ref="C31:J31" si="14">SUM(C32,C35)</f>
        <v>493949000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  <c r="H31" s="11">
        <f t="shared" si="14"/>
        <v>0</v>
      </c>
      <c r="I31" s="11">
        <f t="shared" si="14"/>
        <v>0</v>
      </c>
      <c r="J31" s="11">
        <f t="shared" si="14"/>
        <v>0</v>
      </c>
      <c r="K31" s="11">
        <f t="shared" si="3"/>
        <v>493949000</v>
      </c>
      <c r="L31" s="12"/>
    </row>
    <row r="32" spans="1:12" ht="46.5" outlineLevel="2" x14ac:dyDescent="0.4">
      <c r="A32" s="14" t="s">
        <v>116</v>
      </c>
      <c r="B32" s="15" t="s">
        <v>117</v>
      </c>
      <c r="C32" s="16">
        <f t="shared" ref="C32:J32" si="15">SUM(C33:C34)</f>
        <v>488949000</v>
      </c>
      <c r="D32" s="16">
        <f t="shared" si="15"/>
        <v>0</v>
      </c>
      <c r="E32" s="16">
        <f t="shared" si="15"/>
        <v>0</v>
      </c>
      <c r="F32" s="16">
        <f t="shared" si="15"/>
        <v>0</v>
      </c>
      <c r="G32" s="16">
        <f t="shared" si="15"/>
        <v>0</v>
      </c>
      <c r="H32" s="16">
        <f t="shared" si="15"/>
        <v>0</v>
      </c>
      <c r="I32" s="16">
        <f t="shared" si="15"/>
        <v>0</v>
      </c>
      <c r="J32" s="16">
        <f t="shared" si="15"/>
        <v>0</v>
      </c>
      <c r="K32" s="16">
        <f t="shared" si="3"/>
        <v>488949000</v>
      </c>
      <c r="L32" s="17"/>
    </row>
    <row r="33" spans="1:12" ht="62" outlineLevel="3" x14ac:dyDescent="0.4">
      <c r="A33" s="18" t="s">
        <v>118</v>
      </c>
      <c r="B33" s="19" t="s">
        <v>119</v>
      </c>
      <c r="C33" s="20">
        <v>131367000</v>
      </c>
      <c r="D33" s="20"/>
      <c r="E33" s="20"/>
      <c r="F33" s="20"/>
      <c r="G33" s="20"/>
      <c r="H33" s="20"/>
      <c r="I33" s="20"/>
      <c r="J33" s="20"/>
      <c r="K33" s="20">
        <f t="shared" si="3"/>
        <v>131367000</v>
      </c>
      <c r="L33" s="21"/>
    </row>
    <row r="34" spans="1:12" ht="46.5" outlineLevel="3" x14ac:dyDescent="0.4">
      <c r="A34" s="18" t="s">
        <v>120</v>
      </c>
      <c r="B34" s="19" t="s">
        <v>121</v>
      </c>
      <c r="C34" s="20">
        <v>357582000</v>
      </c>
      <c r="D34" s="20"/>
      <c r="E34" s="20"/>
      <c r="F34" s="20"/>
      <c r="G34" s="20"/>
      <c r="H34" s="20"/>
      <c r="I34" s="20"/>
      <c r="J34" s="20"/>
      <c r="K34" s="20">
        <f t="shared" si="3"/>
        <v>357582000</v>
      </c>
      <c r="L34" s="21"/>
    </row>
    <row r="35" spans="1:12" ht="31" outlineLevel="2" x14ac:dyDescent="0.4">
      <c r="A35" s="14" t="s">
        <v>122</v>
      </c>
      <c r="B35" s="15" t="s">
        <v>123</v>
      </c>
      <c r="C35" s="16">
        <f t="shared" ref="C35:J35" si="16">SUM(C36)</f>
        <v>5000000</v>
      </c>
      <c r="D35" s="16">
        <f t="shared" si="16"/>
        <v>0</v>
      </c>
      <c r="E35" s="16">
        <f t="shared" si="16"/>
        <v>0</v>
      </c>
      <c r="F35" s="16">
        <f t="shared" si="16"/>
        <v>0</v>
      </c>
      <c r="G35" s="16">
        <f t="shared" si="16"/>
        <v>0</v>
      </c>
      <c r="H35" s="16">
        <f t="shared" si="16"/>
        <v>0</v>
      </c>
      <c r="I35" s="16">
        <f t="shared" si="16"/>
        <v>0</v>
      </c>
      <c r="J35" s="16">
        <f t="shared" si="16"/>
        <v>0</v>
      </c>
      <c r="K35" s="16">
        <f t="shared" si="3"/>
        <v>5000000</v>
      </c>
      <c r="L35" s="17"/>
    </row>
    <row r="36" spans="1:12" ht="31" outlineLevel="3" x14ac:dyDescent="0.4">
      <c r="A36" s="18" t="s">
        <v>124</v>
      </c>
      <c r="B36" s="19" t="s">
        <v>125</v>
      </c>
      <c r="C36" s="20">
        <v>5000000</v>
      </c>
      <c r="D36" s="20"/>
      <c r="E36" s="20"/>
      <c r="F36" s="20"/>
      <c r="G36" s="20"/>
      <c r="H36" s="20"/>
      <c r="I36" s="20"/>
      <c r="J36" s="20"/>
      <c r="K36" s="20">
        <f t="shared" si="3"/>
        <v>5000000</v>
      </c>
      <c r="L36" s="21"/>
    </row>
    <row r="37" spans="1:12" outlineLevel="1" x14ac:dyDescent="0.4">
      <c r="A37" s="9">
        <v>0.1458912037037037</v>
      </c>
      <c r="B37" s="10" t="s">
        <v>126</v>
      </c>
      <c r="C37" s="11">
        <f t="shared" ref="C37:J38" si="17">SUM(C38)</f>
        <v>93441000</v>
      </c>
      <c r="D37" s="11">
        <f t="shared" si="17"/>
        <v>0</v>
      </c>
      <c r="E37" s="11">
        <f t="shared" si="17"/>
        <v>0</v>
      </c>
      <c r="F37" s="11">
        <f t="shared" si="17"/>
        <v>0</v>
      </c>
      <c r="G37" s="11">
        <f t="shared" si="17"/>
        <v>0</v>
      </c>
      <c r="H37" s="11">
        <f t="shared" si="17"/>
        <v>0</v>
      </c>
      <c r="I37" s="11">
        <f t="shared" si="17"/>
        <v>0</v>
      </c>
      <c r="J37" s="11">
        <f t="shared" si="17"/>
        <v>0</v>
      </c>
      <c r="K37" s="11">
        <f t="shared" si="3"/>
        <v>93441000</v>
      </c>
      <c r="L37" s="12"/>
    </row>
    <row r="38" spans="1:12" ht="62" outlineLevel="2" x14ac:dyDescent="0.4">
      <c r="A38" s="14" t="s">
        <v>127</v>
      </c>
      <c r="B38" s="15" t="s">
        <v>128</v>
      </c>
      <c r="C38" s="16">
        <f t="shared" si="17"/>
        <v>93441000</v>
      </c>
      <c r="D38" s="16">
        <f t="shared" si="17"/>
        <v>0</v>
      </c>
      <c r="E38" s="16">
        <f t="shared" si="17"/>
        <v>0</v>
      </c>
      <c r="F38" s="16">
        <f t="shared" si="17"/>
        <v>0</v>
      </c>
      <c r="G38" s="16">
        <f t="shared" si="17"/>
        <v>0</v>
      </c>
      <c r="H38" s="16">
        <f t="shared" si="17"/>
        <v>0</v>
      </c>
      <c r="I38" s="16">
        <f t="shared" si="17"/>
        <v>0</v>
      </c>
      <c r="J38" s="16">
        <f t="shared" si="17"/>
        <v>0</v>
      </c>
      <c r="K38" s="16">
        <f t="shared" si="3"/>
        <v>93441000</v>
      </c>
      <c r="L38" s="17"/>
    </row>
    <row r="39" spans="1:12" ht="31" outlineLevel="3" x14ac:dyDescent="0.4">
      <c r="A39" s="18" t="s">
        <v>129</v>
      </c>
      <c r="B39" s="19" t="s">
        <v>130</v>
      </c>
      <c r="C39" s="20">
        <f>93440960+40</f>
        <v>93441000</v>
      </c>
      <c r="D39" s="20"/>
      <c r="E39" s="20"/>
      <c r="F39" s="20"/>
      <c r="G39" s="20"/>
      <c r="H39" s="20"/>
      <c r="I39" s="20"/>
      <c r="J39" s="20"/>
      <c r="K39" s="20">
        <f t="shared" si="3"/>
        <v>93441000</v>
      </c>
      <c r="L39" s="21"/>
    </row>
    <row r="40" spans="1:12" ht="31" outlineLevel="1" x14ac:dyDescent="0.4">
      <c r="A40" s="9">
        <v>0.1459027777777778</v>
      </c>
      <c r="B40" s="10" t="s">
        <v>131</v>
      </c>
      <c r="C40" s="11">
        <f t="shared" ref="C40:J40" si="18">SUM(C41)</f>
        <v>366766000</v>
      </c>
      <c r="D40" s="11">
        <f t="shared" si="18"/>
        <v>0</v>
      </c>
      <c r="E40" s="11">
        <f t="shared" si="18"/>
        <v>0</v>
      </c>
      <c r="F40" s="11">
        <f t="shared" si="18"/>
        <v>0</v>
      </c>
      <c r="G40" s="11">
        <f t="shared" si="18"/>
        <v>0</v>
      </c>
      <c r="H40" s="11">
        <f t="shared" si="18"/>
        <v>0</v>
      </c>
      <c r="I40" s="11">
        <f t="shared" si="18"/>
        <v>0</v>
      </c>
      <c r="J40" s="11">
        <f t="shared" si="18"/>
        <v>0</v>
      </c>
      <c r="K40" s="11">
        <f t="shared" si="3"/>
        <v>366766000</v>
      </c>
      <c r="L40" s="12"/>
    </row>
    <row r="41" spans="1:12" ht="31" outlineLevel="2" x14ac:dyDescent="0.4">
      <c r="A41" s="14" t="s">
        <v>132</v>
      </c>
      <c r="B41" s="15" t="s">
        <v>133</v>
      </c>
      <c r="C41" s="16">
        <f t="shared" ref="C41:J41" si="19">SUM(C42:C43)</f>
        <v>366766000</v>
      </c>
      <c r="D41" s="16">
        <f t="shared" si="19"/>
        <v>0</v>
      </c>
      <c r="E41" s="16">
        <f t="shared" si="19"/>
        <v>0</v>
      </c>
      <c r="F41" s="16">
        <f t="shared" si="19"/>
        <v>0</v>
      </c>
      <c r="G41" s="16">
        <f t="shared" si="19"/>
        <v>0</v>
      </c>
      <c r="H41" s="16">
        <f t="shared" si="19"/>
        <v>0</v>
      </c>
      <c r="I41" s="16">
        <f t="shared" si="19"/>
        <v>0</v>
      </c>
      <c r="J41" s="16">
        <f t="shared" si="19"/>
        <v>0</v>
      </c>
      <c r="K41" s="16">
        <f t="shared" si="3"/>
        <v>366766000</v>
      </c>
      <c r="L41" s="17"/>
    </row>
    <row r="42" spans="1:12" ht="31" outlineLevel="3" x14ac:dyDescent="0.4">
      <c r="A42" s="18" t="s">
        <v>134</v>
      </c>
      <c r="B42" s="19" t="s">
        <v>135</v>
      </c>
      <c r="C42" s="20">
        <v>331766000</v>
      </c>
      <c r="D42" s="20"/>
      <c r="E42" s="20"/>
      <c r="F42" s="20"/>
      <c r="G42" s="20"/>
      <c r="H42" s="20"/>
      <c r="I42" s="20"/>
      <c r="J42" s="20"/>
      <c r="K42" s="20">
        <f t="shared" si="3"/>
        <v>331766000</v>
      </c>
      <c r="L42" s="21"/>
    </row>
    <row r="43" spans="1:12" outlineLevel="3" x14ac:dyDescent="0.4">
      <c r="A43" s="18" t="s">
        <v>136</v>
      </c>
      <c r="B43" s="19" t="s">
        <v>137</v>
      </c>
      <c r="C43" s="20">
        <v>35000000</v>
      </c>
      <c r="D43" s="20"/>
      <c r="E43" s="20"/>
      <c r="F43" s="20"/>
      <c r="G43" s="20"/>
      <c r="H43" s="20"/>
      <c r="I43" s="20"/>
      <c r="J43" s="20"/>
      <c r="K43" s="20">
        <f t="shared" si="3"/>
        <v>35000000</v>
      </c>
      <c r="L43" s="21"/>
    </row>
    <row r="44" spans="1:12" ht="31" outlineLevel="1" x14ac:dyDescent="0.4">
      <c r="A44" s="9">
        <v>0.14591435185185184</v>
      </c>
      <c r="B44" s="10" t="s">
        <v>138</v>
      </c>
      <c r="C44" s="11">
        <f t="shared" ref="C44:J44" si="20">SUM(C45)</f>
        <v>510027000</v>
      </c>
      <c r="D44" s="11">
        <f t="shared" si="20"/>
        <v>0</v>
      </c>
      <c r="E44" s="11">
        <f t="shared" si="20"/>
        <v>0</v>
      </c>
      <c r="F44" s="11">
        <f t="shared" si="20"/>
        <v>0</v>
      </c>
      <c r="G44" s="11">
        <f t="shared" si="20"/>
        <v>0</v>
      </c>
      <c r="H44" s="11">
        <f t="shared" si="20"/>
        <v>0</v>
      </c>
      <c r="I44" s="11">
        <f t="shared" si="20"/>
        <v>0</v>
      </c>
      <c r="J44" s="11">
        <f t="shared" si="20"/>
        <v>0</v>
      </c>
      <c r="K44" s="11">
        <f t="shared" si="3"/>
        <v>510027000</v>
      </c>
      <c r="L44" s="12"/>
    </row>
    <row r="45" spans="1:12" ht="31" outlineLevel="2" x14ac:dyDescent="0.4">
      <c r="A45" s="14" t="s">
        <v>139</v>
      </c>
      <c r="B45" s="15" t="s">
        <v>140</v>
      </c>
      <c r="C45" s="16">
        <f t="shared" ref="C45:J45" si="21">SUM(C46:C48)</f>
        <v>510027000</v>
      </c>
      <c r="D45" s="16">
        <f t="shared" si="21"/>
        <v>0</v>
      </c>
      <c r="E45" s="16">
        <f t="shared" si="21"/>
        <v>0</v>
      </c>
      <c r="F45" s="16">
        <f t="shared" si="21"/>
        <v>0</v>
      </c>
      <c r="G45" s="16">
        <f t="shared" si="21"/>
        <v>0</v>
      </c>
      <c r="H45" s="16">
        <f t="shared" si="21"/>
        <v>0</v>
      </c>
      <c r="I45" s="16">
        <f t="shared" si="21"/>
        <v>0</v>
      </c>
      <c r="J45" s="16">
        <f t="shared" si="21"/>
        <v>0</v>
      </c>
      <c r="K45" s="16">
        <f t="shared" si="3"/>
        <v>510027000</v>
      </c>
      <c r="L45" s="17"/>
    </row>
    <row r="46" spans="1:12" ht="31" outlineLevel="3" x14ac:dyDescent="0.4">
      <c r="A46" s="18" t="s">
        <v>141</v>
      </c>
      <c r="B46" s="19" t="s">
        <v>142</v>
      </c>
      <c r="C46" s="20">
        <v>409053000</v>
      </c>
      <c r="D46" s="20"/>
      <c r="E46" s="20"/>
      <c r="F46" s="20"/>
      <c r="G46" s="20"/>
      <c r="H46" s="20"/>
      <c r="I46" s="20"/>
      <c r="J46" s="20"/>
      <c r="K46" s="20">
        <f t="shared" si="3"/>
        <v>409053000</v>
      </c>
      <c r="L46" s="21"/>
    </row>
    <row r="47" spans="1:12" ht="31" outlineLevel="3" x14ac:dyDescent="0.4">
      <c r="A47" s="18" t="s">
        <v>143</v>
      </c>
      <c r="B47" s="19" t="s">
        <v>144</v>
      </c>
      <c r="C47" s="20">
        <v>45974000</v>
      </c>
      <c r="D47" s="20"/>
      <c r="E47" s="20"/>
      <c r="F47" s="20"/>
      <c r="G47" s="20"/>
      <c r="H47" s="20"/>
      <c r="I47" s="20"/>
      <c r="J47" s="20"/>
      <c r="K47" s="20">
        <f t="shared" si="3"/>
        <v>45974000</v>
      </c>
      <c r="L47" s="21"/>
    </row>
    <row r="48" spans="1:12" ht="31" outlineLevel="3" x14ac:dyDescent="0.4">
      <c r="A48" s="18" t="s">
        <v>145</v>
      </c>
      <c r="B48" s="19" t="s">
        <v>146</v>
      </c>
      <c r="C48" s="20">
        <v>55000000</v>
      </c>
      <c r="D48" s="20"/>
      <c r="E48" s="20"/>
      <c r="F48" s="20"/>
      <c r="G48" s="20"/>
      <c r="H48" s="20"/>
      <c r="I48" s="20"/>
      <c r="J48" s="20"/>
      <c r="K48" s="20">
        <f t="shared" si="3"/>
        <v>55000000</v>
      </c>
      <c r="L48" s="21"/>
    </row>
    <row r="49" spans="1:12" ht="31" outlineLevel="1" x14ac:dyDescent="0.4">
      <c r="A49" s="9" t="s">
        <v>13</v>
      </c>
      <c r="B49" s="10" t="s">
        <v>14</v>
      </c>
      <c r="C49" s="11">
        <f t="shared" ref="C49:J49" si="22">SUM(C50,C54,C58,C60,C68,C72)</f>
        <v>8486289000</v>
      </c>
      <c r="D49" s="11">
        <f t="shared" si="22"/>
        <v>0</v>
      </c>
      <c r="E49" s="11">
        <f t="shared" si="22"/>
        <v>0</v>
      </c>
      <c r="F49" s="11">
        <f t="shared" si="22"/>
        <v>0</v>
      </c>
      <c r="G49" s="11">
        <f t="shared" si="22"/>
        <v>0</v>
      </c>
      <c r="H49" s="11">
        <f t="shared" si="22"/>
        <v>0</v>
      </c>
      <c r="I49" s="11">
        <f t="shared" si="22"/>
        <v>0</v>
      </c>
      <c r="J49" s="11">
        <f t="shared" si="22"/>
        <v>0</v>
      </c>
      <c r="K49" s="11">
        <f t="shared" si="3"/>
        <v>8486289000</v>
      </c>
      <c r="L49" s="12"/>
    </row>
    <row r="50" spans="1:12" ht="31" outlineLevel="2" x14ac:dyDescent="0.4">
      <c r="A50" s="14" t="s">
        <v>15</v>
      </c>
      <c r="B50" s="15" t="s">
        <v>16</v>
      </c>
      <c r="C50" s="16">
        <f t="shared" ref="C50:J50" si="23">SUM(C51:C53)</f>
        <v>16000000</v>
      </c>
      <c r="D50" s="16">
        <f t="shared" si="23"/>
        <v>0</v>
      </c>
      <c r="E50" s="16">
        <f t="shared" si="23"/>
        <v>0</v>
      </c>
      <c r="F50" s="16">
        <f t="shared" si="23"/>
        <v>0</v>
      </c>
      <c r="G50" s="16">
        <f t="shared" si="23"/>
        <v>0</v>
      </c>
      <c r="H50" s="16">
        <f t="shared" si="23"/>
        <v>0</v>
      </c>
      <c r="I50" s="16">
        <f t="shared" si="23"/>
        <v>0</v>
      </c>
      <c r="J50" s="16">
        <f t="shared" si="23"/>
        <v>0</v>
      </c>
      <c r="K50" s="16">
        <f t="shared" si="3"/>
        <v>16000000</v>
      </c>
      <c r="L50" s="17"/>
    </row>
    <row r="51" spans="1:12" ht="31" outlineLevel="3" x14ac:dyDescent="0.4">
      <c r="A51" s="18" t="s">
        <v>17</v>
      </c>
      <c r="B51" s="19" t="s">
        <v>18</v>
      </c>
      <c r="C51" s="20">
        <v>2500000</v>
      </c>
      <c r="D51" s="20"/>
      <c r="E51" s="20"/>
      <c r="F51" s="20"/>
      <c r="G51" s="20"/>
      <c r="H51" s="20"/>
      <c r="I51" s="20"/>
      <c r="J51" s="20"/>
      <c r="K51" s="20">
        <f t="shared" si="3"/>
        <v>2500000</v>
      </c>
      <c r="L51" s="21" t="s">
        <v>148</v>
      </c>
    </row>
    <row r="52" spans="1:12" ht="31" outlineLevel="3" x14ac:dyDescent="0.4">
      <c r="A52" s="18" t="s">
        <v>19</v>
      </c>
      <c r="B52" s="19" t="s">
        <v>20</v>
      </c>
      <c r="C52" s="20">
        <v>1500000</v>
      </c>
      <c r="D52" s="20"/>
      <c r="E52" s="20"/>
      <c r="F52" s="20"/>
      <c r="G52" s="20"/>
      <c r="H52" s="20"/>
      <c r="I52" s="20"/>
      <c r="J52" s="20"/>
      <c r="K52" s="20">
        <f t="shared" si="3"/>
        <v>1500000</v>
      </c>
      <c r="L52" s="21" t="s">
        <v>148</v>
      </c>
    </row>
    <row r="53" spans="1:12" outlineLevel="3" x14ac:dyDescent="0.4">
      <c r="A53" s="18" t="s">
        <v>21</v>
      </c>
      <c r="B53" s="19" t="s">
        <v>22</v>
      </c>
      <c r="C53" s="20">
        <f>2500000+2500000+2000000+5000000</f>
        <v>12000000</v>
      </c>
      <c r="D53" s="20"/>
      <c r="E53" s="20"/>
      <c r="F53" s="20"/>
      <c r="G53" s="20"/>
      <c r="H53" s="20"/>
      <c r="I53" s="20"/>
      <c r="J53" s="20"/>
      <c r="K53" s="20">
        <f t="shared" si="3"/>
        <v>12000000</v>
      </c>
      <c r="L53" s="21" t="s">
        <v>148</v>
      </c>
    </row>
    <row r="54" spans="1:12" outlineLevel="2" x14ac:dyDescent="0.4">
      <c r="A54" s="14" t="s">
        <v>23</v>
      </c>
      <c r="B54" s="15" t="s">
        <v>24</v>
      </c>
      <c r="C54" s="16">
        <f t="shared" ref="C54:J54" si="24">SUM(C55:C57)</f>
        <v>7217832000</v>
      </c>
      <c r="D54" s="16">
        <f t="shared" si="24"/>
        <v>0</v>
      </c>
      <c r="E54" s="16">
        <f t="shared" si="24"/>
        <v>0</v>
      </c>
      <c r="F54" s="16">
        <f t="shared" si="24"/>
        <v>0</v>
      </c>
      <c r="G54" s="16">
        <f t="shared" si="24"/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3"/>
        <v>7217832000</v>
      </c>
      <c r="L54" s="17"/>
    </row>
    <row r="55" spans="1:12" outlineLevel="3" x14ac:dyDescent="0.4">
      <c r="A55" s="18" t="s">
        <v>25</v>
      </c>
      <c r="B55" s="19" t="s">
        <v>26</v>
      </c>
      <c r="C55" s="20">
        <v>7157982000</v>
      </c>
      <c r="D55" s="20"/>
      <c r="E55" s="20"/>
      <c r="F55" s="20"/>
      <c r="G55" s="20"/>
      <c r="H55" s="20"/>
      <c r="I55" s="20"/>
      <c r="J55" s="20"/>
      <c r="K55" s="20">
        <f t="shared" si="3"/>
        <v>7157982000</v>
      </c>
      <c r="L55" s="21"/>
    </row>
    <row r="56" spans="1:12" ht="31" outlineLevel="3" x14ac:dyDescent="0.4">
      <c r="A56" s="18" t="s">
        <v>27</v>
      </c>
      <c r="B56" s="19" t="s">
        <v>28</v>
      </c>
      <c r="C56" s="20">
        <v>58200000</v>
      </c>
      <c r="D56" s="20"/>
      <c r="E56" s="20"/>
      <c r="F56" s="20"/>
      <c r="G56" s="20"/>
      <c r="H56" s="20"/>
      <c r="I56" s="20"/>
      <c r="J56" s="20"/>
      <c r="K56" s="20">
        <f t="shared" si="3"/>
        <v>58200000</v>
      </c>
      <c r="L56" s="21"/>
    </row>
    <row r="57" spans="1:12" ht="31" outlineLevel="3" x14ac:dyDescent="0.4">
      <c r="A57" s="18" t="s">
        <v>29</v>
      </c>
      <c r="B57" s="19" t="s">
        <v>30</v>
      </c>
      <c r="C57" s="20">
        <v>1650000</v>
      </c>
      <c r="D57" s="20"/>
      <c r="E57" s="20"/>
      <c r="F57" s="20"/>
      <c r="G57" s="20"/>
      <c r="H57" s="20"/>
      <c r="I57" s="20"/>
      <c r="J57" s="20"/>
      <c r="K57" s="20">
        <f t="shared" si="3"/>
        <v>1650000</v>
      </c>
      <c r="L57" s="21"/>
    </row>
    <row r="58" spans="1:12" outlineLevel="2" x14ac:dyDescent="0.4">
      <c r="A58" s="14" t="s">
        <v>31</v>
      </c>
      <c r="B58" s="15" t="s">
        <v>32</v>
      </c>
      <c r="C58" s="16">
        <f t="shared" ref="C58:J58" si="25">SUM(C59)</f>
        <v>9500000</v>
      </c>
      <c r="D58" s="16">
        <f t="shared" si="25"/>
        <v>0</v>
      </c>
      <c r="E58" s="16">
        <f t="shared" si="25"/>
        <v>0</v>
      </c>
      <c r="F58" s="16">
        <f t="shared" si="25"/>
        <v>0</v>
      </c>
      <c r="G58" s="16">
        <f t="shared" si="25"/>
        <v>0</v>
      </c>
      <c r="H58" s="16">
        <f t="shared" si="25"/>
        <v>0</v>
      </c>
      <c r="I58" s="16">
        <f t="shared" si="25"/>
        <v>0</v>
      </c>
      <c r="J58" s="16">
        <f t="shared" si="25"/>
        <v>0</v>
      </c>
      <c r="K58" s="16">
        <f t="shared" si="3"/>
        <v>9500000</v>
      </c>
      <c r="L58" s="17"/>
    </row>
    <row r="59" spans="1:12" ht="31" outlineLevel="3" x14ac:dyDescent="0.4">
      <c r="A59" s="18" t="s">
        <v>33</v>
      </c>
      <c r="B59" s="19" t="s">
        <v>34</v>
      </c>
      <c r="C59" s="20">
        <f>14500000-5000000</f>
        <v>9500000</v>
      </c>
      <c r="D59" s="20"/>
      <c r="E59" s="20"/>
      <c r="F59" s="20"/>
      <c r="G59" s="20"/>
      <c r="H59" s="20"/>
      <c r="I59" s="20"/>
      <c r="J59" s="20"/>
      <c r="K59" s="20">
        <f t="shared" si="3"/>
        <v>9500000</v>
      </c>
      <c r="L59" s="21"/>
    </row>
    <row r="60" spans="1:12" outlineLevel="2" x14ac:dyDescent="0.4">
      <c r="A60" s="14" t="s">
        <v>35</v>
      </c>
      <c r="B60" s="15" t="s">
        <v>36</v>
      </c>
      <c r="C60" s="16">
        <f t="shared" ref="C60:J60" si="26">SUM(C61:C67)</f>
        <v>307374000</v>
      </c>
      <c r="D60" s="16">
        <f t="shared" si="26"/>
        <v>0</v>
      </c>
      <c r="E60" s="16">
        <f t="shared" si="26"/>
        <v>0</v>
      </c>
      <c r="F60" s="16">
        <f t="shared" si="26"/>
        <v>0</v>
      </c>
      <c r="G60" s="16">
        <f t="shared" si="26"/>
        <v>0</v>
      </c>
      <c r="H60" s="16">
        <f t="shared" si="26"/>
        <v>0</v>
      </c>
      <c r="I60" s="16">
        <f t="shared" si="26"/>
        <v>0</v>
      </c>
      <c r="J60" s="16">
        <f t="shared" si="26"/>
        <v>0</v>
      </c>
      <c r="K60" s="16">
        <f t="shared" si="3"/>
        <v>307374000</v>
      </c>
      <c r="L60" s="17"/>
    </row>
    <row r="61" spans="1:12" ht="31" outlineLevel="3" x14ac:dyDescent="0.4">
      <c r="A61" s="18" t="s">
        <v>37</v>
      </c>
      <c r="B61" s="19" t="s">
        <v>38</v>
      </c>
      <c r="C61" s="20">
        <v>2500000</v>
      </c>
      <c r="D61" s="20"/>
      <c r="E61" s="20"/>
      <c r="F61" s="20"/>
      <c r="G61" s="20"/>
      <c r="H61" s="20"/>
      <c r="I61" s="20"/>
      <c r="J61" s="20"/>
      <c r="K61" s="20">
        <f t="shared" si="3"/>
        <v>2500000</v>
      </c>
      <c r="L61" s="21"/>
    </row>
    <row r="62" spans="1:12" outlineLevel="3" x14ac:dyDescent="0.4">
      <c r="A62" s="18" t="s">
        <v>39</v>
      </c>
      <c r="B62" s="19" t="s">
        <v>40</v>
      </c>
      <c r="C62" s="20">
        <v>74924000</v>
      </c>
      <c r="D62" s="20"/>
      <c r="E62" s="20"/>
      <c r="F62" s="20"/>
      <c r="G62" s="20"/>
      <c r="H62" s="20"/>
      <c r="I62" s="20"/>
      <c r="J62" s="20"/>
      <c r="K62" s="20">
        <f t="shared" si="3"/>
        <v>74924000</v>
      </c>
      <c r="L62" s="21"/>
    </row>
    <row r="63" spans="1:12" outlineLevel="3" x14ac:dyDescent="0.4">
      <c r="A63" s="18" t="s">
        <v>41</v>
      </c>
      <c r="B63" s="19" t="s">
        <v>42</v>
      </c>
      <c r="C63" s="20">
        <v>2500000</v>
      </c>
      <c r="D63" s="20"/>
      <c r="E63" s="20"/>
      <c r="F63" s="20"/>
      <c r="G63" s="20"/>
      <c r="H63" s="20"/>
      <c r="I63" s="20"/>
      <c r="J63" s="20"/>
      <c r="K63" s="20">
        <f t="shared" si="3"/>
        <v>2500000</v>
      </c>
      <c r="L63" s="21"/>
    </row>
    <row r="64" spans="1:12" outlineLevel="3" x14ac:dyDescent="0.4">
      <c r="A64" s="18" t="s">
        <v>43</v>
      </c>
      <c r="B64" s="19" t="s">
        <v>44</v>
      </c>
      <c r="C64" s="20">
        <v>64950000</v>
      </c>
      <c r="D64" s="20"/>
      <c r="E64" s="20"/>
      <c r="F64" s="20"/>
      <c r="G64" s="20"/>
      <c r="H64" s="20"/>
      <c r="I64" s="20"/>
      <c r="J64" s="20"/>
      <c r="K64" s="20">
        <f t="shared" si="3"/>
        <v>64950000</v>
      </c>
      <c r="L64" s="21"/>
    </row>
    <row r="65" spans="1:12" outlineLevel="3" x14ac:dyDescent="0.4">
      <c r="A65" s="18" t="s">
        <v>45</v>
      </c>
      <c r="B65" s="19" t="s">
        <v>46</v>
      </c>
      <c r="C65" s="20">
        <v>60000000</v>
      </c>
      <c r="D65" s="20"/>
      <c r="E65" s="20"/>
      <c r="F65" s="20"/>
      <c r="G65" s="20"/>
      <c r="H65" s="20"/>
      <c r="I65" s="20"/>
      <c r="J65" s="20"/>
      <c r="K65" s="20">
        <f t="shared" si="3"/>
        <v>60000000</v>
      </c>
      <c r="L65" s="21"/>
    </row>
    <row r="66" spans="1:12" ht="31" outlineLevel="3" x14ac:dyDescent="0.4">
      <c r="A66" s="18" t="s">
        <v>47</v>
      </c>
      <c r="B66" s="19" t="s">
        <v>48</v>
      </c>
      <c r="C66" s="20">
        <v>2500000</v>
      </c>
      <c r="D66" s="20"/>
      <c r="E66" s="20"/>
      <c r="F66" s="20"/>
      <c r="G66" s="20"/>
      <c r="H66" s="20"/>
      <c r="I66" s="20"/>
      <c r="J66" s="20"/>
      <c r="K66" s="20">
        <f t="shared" si="3"/>
        <v>2500000</v>
      </c>
      <c r="L66" s="21"/>
    </row>
    <row r="67" spans="1:12" ht="31" outlineLevel="3" x14ac:dyDescent="0.4">
      <c r="A67" s="18" t="s">
        <v>49</v>
      </c>
      <c r="B67" s="19" t="s">
        <v>50</v>
      </c>
      <c r="C67" s="20">
        <f>275000000-159730000-15270000</f>
        <v>100000000</v>
      </c>
      <c r="D67" s="20"/>
      <c r="E67" s="20"/>
      <c r="F67" s="20"/>
      <c r="G67" s="20"/>
      <c r="H67" s="20"/>
      <c r="I67" s="20"/>
      <c r="J67" s="20"/>
      <c r="K67" s="20">
        <f t="shared" si="3"/>
        <v>100000000</v>
      </c>
      <c r="L67" s="21"/>
    </row>
    <row r="68" spans="1:12" ht="31" outlineLevel="2" x14ac:dyDescent="0.4">
      <c r="A68" s="14" t="s">
        <v>51</v>
      </c>
      <c r="B68" s="15" t="s">
        <v>52</v>
      </c>
      <c r="C68" s="16">
        <f t="shared" ref="C68:J68" si="27">SUM(C69:C71)</f>
        <v>475603000</v>
      </c>
      <c r="D68" s="16">
        <f t="shared" si="27"/>
        <v>0</v>
      </c>
      <c r="E68" s="16">
        <f t="shared" si="27"/>
        <v>0</v>
      </c>
      <c r="F68" s="16">
        <f t="shared" si="27"/>
        <v>0</v>
      </c>
      <c r="G68" s="16">
        <f t="shared" si="27"/>
        <v>0</v>
      </c>
      <c r="H68" s="16">
        <f t="shared" si="27"/>
        <v>0</v>
      </c>
      <c r="I68" s="16">
        <f t="shared" si="27"/>
        <v>0</v>
      </c>
      <c r="J68" s="16">
        <f t="shared" si="27"/>
        <v>0</v>
      </c>
      <c r="K68" s="16">
        <f t="shared" si="3"/>
        <v>475603000</v>
      </c>
      <c r="L68" s="17"/>
    </row>
    <row r="69" spans="1:12" outlineLevel="3" x14ac:dyDescent="0.4">
      <c r="A69" s="18" t="s">
        <v>53</v>
      </c>
      <c r="B69" s="19" t="s">
        <v>54</v>
      </c>
      <c r="C69" s="20">
        <v>2400000</v>
      </c>
      <c r="D69" s="20"/>
      <c r="E69" s="20"/>
      <c r="F69" s="20"/>
      <c r="G69" s="20"/>
      <c r="H69" s="20"/>
      <c r="I69" s="20"/>
      <c r="J69" s="20"/>
      <c r="K69" s="20">
        <f t="shared" si="3"/>
        <v>2400000</v>
      </c>
      <c r="L69" s="21"/>
    </row>
    <row r="70" spans="1:12" ht="31" outlineLevel="3" x14ac:dyDescent="0.4">
      <c r="A70" s="18" t="s">
        <v>55</v>
      </c>
      <c r="B70" s="19" t="s">
        <v>56</v>
      </c>
      <c r="C70" s="20">
        <v>333185000</v>
      </c>
      <c r="D70" s="20"/>
      <c r="E70" s="20"/>
      <c r="F70" s="20"/>
      <c r="G70" s="20"/>
      <c r="H70" s="20"/>
      <c r="I70" s="20"/>
      <c r="J70" s="20"/>
      <c r="K70" s="20">
        <f t="shared" ref="K70:K75" si="28">SUM(C70:J70)</f>
        <v>333185000</v>
      </c>
      <c r="L70" s="21"/>
    </row>
    <row r="71" spans="1:12" outlineLevel="3" x14ac:dyDescent="0.4">
      <c r="A71" s="18" t="s">
        <v>57</v>
      </c>
      <c r="B71" s="19" t="s">
        <v>58</v>
      </c>
      <c r="C71" s="20">
        <v>140018000</v>
      </c>
      <c r="D71" s="20"/>
      <c r="E71" s="20"/>
      <c r="F71" s="20"/>
      <c r="G71" s="20"/>
      <c r="H71" s="20"/>
      <c r="I71" s="20"/>
      <c r="J71" s="20"/>
      <c r="K71" s="20">
        <f t="shared" si="28"/>
        <v>140018000</v>
      </c>
      <c r="L71" s="21"/>
    </row>
    <row r="72" spans="1:12" ht="31" outlineLevel="2" x14ac:dyDescent="0.4">
      <c r="A72" s="14" t="s">
        <v>59</v>
      </c>
      <c r="B72" s="15" t="s">
        <v>60</v>
      </c>
      <c r="C72" s="16">
        <f t="shared" ref="C72:J72" si="29">SUM(C73:C75)</f>
        <v>459980000</v>
      </c>
      <c r="D72" s="16">
        <f t="shared" si="29"/>
        <v>0</v>
      </c>
      <c r="E72" s="16">
        <f t="shared" si="29"/>
        <v>0</v>
      </c>
      <c r="F72" s="16">
        <f t="shared" si="29"/>
        <v>0</v>
      </c>
      <c r="G72" s="16">
        <f t="shared" si="29"/>
        <v>0</v>
      </c>
      <c r="H72" s="16">
        <f t="shared" si="29"/>
        <v>0</v>
      </c>
      <c r="I72" s="16">
        <f t="shared" si="29"/>
        <v>0</v>
      </c>
      <c r="J72" s="16">
        <f t="shared" si="29"/>
        <v>0</v>
      </c>
      <c r="K72" s="16">
        <f t="shared" si="28"/>
        <v>459980000</v>
      </c>
      <c r="L72" s="17"/>
    </row>
    <row r="73" spans="1:12" ht="46.5" outlineLevel="3" x14ac:dyDescent="0.4">
      <c r="A73" s="18" t="s">
        <v>61</v>
      </c>
      <c r="B73" s="19" t="s">
        <v>62</v>
      </c>
      <c r="C73" s="20">
        <f>330320000+79660000</f>
        <v>409980000</v>
      </c>
      <c r="D73" s="20"/>
      <c r="E73" s="20"/>
      <c r="F73" s="20"/>
      <c r="G73" s="20"/>
      <c r="H73" s="20"/>
      <c r="I73" s="20"/>
      <c r="J73" s="20"/>
      <c r="K73" s="20">
        <f t="shared" si="28"/>
        <v>409980000</v>
      </c>
      <c r="L73" s="21" t="s">
        <v>151</v>
      </c>
    </row>
    <row r="74" spans="1:12" ht="31" outlineLevel="3" x14ac:dyDescent="0.4">
      <c r="A74" s="18" t="s">
        <v>63</v>
      </c>
      <c r="B74" s="19" t="s">
        <v>64</v>
      </c>
      <c r="C74" s="20">
        <v>30000000</v>
      </c>
      <c r="D74" s="20"/>
      <c r="E74" s="20"/>
      <c r="F74" s="20"/>
      <c r="G74" s="20"/>
      <c r="H74" s="20"/>
      <c r="I74" s="20"/>
      <c r="J74" s="20"/>
      <c r="K74" s="20">
        <f t="shared" si="28"/>
        <v>30000000</v>
      </c>
      <c r="L74" s="21"/>
    </row>
    <row r="75" spans="1:12" ht="46.5" outlineLevel="3" x14ac:dyDescent="0.4">
      <c r="A75" s="18" t="s">
        <v>65</v>
      </c>
      <c r="B75" s="19" t="s">
        <v>66</v>
      </c>
      <c r="C75" s="20">
        <v>20000000</v>
      </c>
      <c r="D75" s="20"/>
      <c r="E75" s="20"/>
      <c r="F75" s="20"/>
      <c r="G75" s="20"/>
      <c r="H75" s="20"/>
      <c r="I75" s="20"/>
      <c r="J75" s="20"/>
      <c r="K75" s="20">
        <f t="shared" si="28"/>
        <v>20000000</v>
      </c>
      <c r="L75" s="21"/>
    </row>
  </sheetData>
  <autoFilter ref="A3:L75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2022-06-27T05:38:19Z</dcterms:modified>
</cp:coreProperties>
</file>