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E2709197-7AEB-4AAC-A468-DF79FD87F69C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RKPD2023!$A$3:$L$49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1" l="1"/>
  <c r="K49" i="1" s="1"/>
  <c r="K48" i="1"/>
  <c r="C47" i="1"/>
  <c r="J46" i="1"/>
  <c r="I46" i="1"/>
  <c r="H46" i="1"/>
  <c r="G46" i="1"/>
  <c r="F46" i="1"/>
  <c r="E46" i="1"/>
  <c r="D46" i="1"/>
  <c r="K45" i="1"/>
  <c r="K44" i="1"/>
  <c r="C43" i="1"/>
  <c r="K43" i="1" s="1"/>
  <c r="J42" i="1"/>
  <c r="I42" i="1"/>
  <c r="H42" i="1"/>
  <c r="G42" i="1"/>
  <c r="F42" i="1"/>
  <c r="E42" i="1"/>
  <c r="D42" i="1"/>
  <c r="C42" i="1"/>
  <c r="K41" i="1"/>
  <c r="C40" i="1"/>
  <c r="C39" i="1"/>
  <c r="K39" i="1" s="1"/>
  <c r="K38" i="1"/>
  <c r="K37" i="1"/>
  <c r="K36" i="1"/>
  <c r="C35" i="1"/>
  <c r="K35" i="1" s="1"/>
  <c r="K34" i="1"/>
  <c r="J33" i="1"/>
  <c r="I33" i="1"/>
  <c r="H33" i="1"/>
  <c r="G33" i="1"/>
  <c r="F33" i="1"/>
  <c r="E33" i="1"/>
  <c r="D33" i="1"/>
  <c r="K32" i="1"/>
  <c r="C31" i="1"/>
  <c r="K31" i="1" s="1"/>
  <c r="C30" i="1"/>
  <c r="K29" i="1"/>
  <c r="J28" i="1"/>
  <c r="I28" i="1"/>
  <c r="H28" i="1"/>
  <c r="G28" i="1"/>
  <c r="F28" i="1"/>
  <c r="E28" i="1"/>
  <c r="D28" i="1"/>
  <c r="K27" i="1"/>
  <c r="K26" i="1"/>
  <c r="K25" i="1"/>
  <c r="J24" i="1"/>
  <c r="I24" i="1"/>
  <c r="H24" i="1"/>
  <c r="G24" i="1"/>
  <c r="F24" i="1"/>
  <c r="E24" i="1"/>
  <c r="D24" i="1"/>
  <c r="C24" i="1"/>
  <c r="C23" i="1"/>
  <c r="K23" i="1" s="1"/>
  <c r="K22" i="1"/>
  <c r="K21" i="1"/>
  <c r="J20" i="1"/>
  <c r="I20" i="1"/>
  <c r="H20" i="1"/>
  <c r="G20" i="1"/>
  <c r="F20" i="1"/>
  <c r="E20" i="1"/>
  <c r="D20" i="1"/>
  <c r="C18" i="1"/>
  <c r="K18" i="1" s="1"/>
  <c r="C17" i="1"/>
  <c r="K17" i="1" s="1"/>
  <c r="C16" i="1"/>
  <c r="K16" i="1" s="1"/>
  <c r="J15" i="1"/>
  <c r="J14" i="1" s="1"/>
  <c r="I15" i="1"/>
  <c r="I14" i="1" s="1"/>
  <c r="H15" i="1"/>
  <c r="H14" i="1" s="1"/>
  <c r="G15" i="1"/>
  <c r="G14" i="1" s="1"/>
  <c r="F15" i="1"/>
  <c r="F14" i="1" s="1"/>
  <c r="E15" i="1"/>
  <c r="E14" i="1" s="1"/>
  <c r="D15" i="1"/>
  <c r="D14" i="1" s="1"/>
  <c r="K13" i="1"/>
  <c r="K12" i="1"/>
  <c r="J11" i="1"/>
  <c r="J10" i="1" s="1"/>
  <c r="I11" i="1"/>
  <c r="I10" i="1" s="1"/>
  <c r="H11" i="1"/>
  <c r="H10" i="1" s="1"/>
  <c r="G11" i="1"/>
  <c r="G10" i="1" s="1"/>
  <c r="F11" i="1"/>
  <c r="F10" i="1" s="1"/>
  <c r="E11" i="1"/>
  <c r="E10" i="1" s="1"/>
  <c r="D11" i="1"/>
  <c r="D10" i="1" s="1"/>
  <c r="C11" i="1"/>
  <c r="C10" i="1" s="1"/>
  <c r="K9" i="1"/>
  <c r="K8" i="1"/>
  <c r="C7" i="1"/>
  <c r="K7" i="1" s="1"/>
  <c r="J6" i="1"/>
  <c r="J5" i="1" s="1"/>
  <c r="I6" i="1"/>
  <c r="I5" i="1" s="1"/>
  <c r="H6" i="1"/>
  <c r="H5" i="1" s="1"/>
  <c r="G6" i="1"/>
  <c r="G5" i="1" s="1"/>
  <c r="F6" i="1"/>
  <c r="F5" i="1" s="1"/>
  <c r="E6" i="1"/>
  <c r="E5" i="1" s="1"/>
  <c r="D6" i="1"/>
  <c r="D5" i="1" s="1"/>
  <c r="C6" i="1" l="1"/>
  <c r="C15" i="1"/>
  <c r="K15" i="1" s="1"/>
  <c r="C33" i="1"/>
  <c r="K33" i="1" s="1"/>
  <c r="C20" i="1"/>
  <c r="K20" i="1" s="1"/>
  <c r="K30" i="1"/>
  <c r="C28" i="1"/>
  <c r="K28" i="1" s="1"/>
  <c r="G19" i="1"/>
  <c r="G4" i="1" s="1"/>
  <c r="F19" i="1"/>
  <c r="F4" i="1" s="1"/>
  <c r="J19" i="1"/>
  <c r="J4" i="1" s="1"/>
  <c r="E19" i="1"/>
  <c r="E4" i="1" s="1"/>
  <c r="I19" i="1"/>
  <c r="I4" i="1" s="1"/>
  <c r="D19" i="1"/>
  <c r="D4" i="1" s="1"/>
  <c r="H19" i="1"/>
  <c r="H4" i="1" s="1"/>
  <c r="K6" i="1"/>
  <c r="C5" i="1"/>
  <c r="C46" i="1"/>
  <c r="K47" i="1"/>
  <c r="K42" i="1"/>
  <c r="K10" i="1"/>
  <c r="K11" i="1"/>
  <c r="K24" i="1"/>
  <c r="K40" i="1"/>
  <c r="C14" i="1" l="1"/>
  <c r="K5" i="1"/>
  <c r="K14" i="1"/>
  <c r="K46" i="1"/>
  <c r="C19" i="1"/>
  <c r="K19" i="1" l="1"/>
  <c r="C4" i="1"/>
  <c r="K4" i="1" l="1"/>
</calcChain>
</file>

<file path=xl/sharedStrings.xml><?xml version="1.0" encoding="utf-8"?>
<sst xmlns="http://schemas.openxmlformats.org/spreadsheetml/2006/main" count="112" uniqueCount="110">
  <si>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</si>
  <si>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</si>
  <si>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</si>
  <si>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</si>
  <si>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</si>
  <si>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</si>
  <si>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</si>
  <si>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</si>
  <si>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</si>
  <si>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</si>
  <si>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</si>
  <si>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</si>
  <si>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</si>
  <si>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</si>
  <si>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</si>
  <si>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</si>
  <si>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</si>
  <si>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</si>
  <si>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</si>
  <si>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</si>
  <si>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</si>
  <si>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</si>
  <si>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</si>
  <si>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</si>
  <si>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</si>
  <si>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</si>
  <si>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</si>
  <si>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</si>
  <si>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</si>
  <si>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</si>
  <si>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</si>
  <si>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</si>
  <si>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</si>
  <si>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</si>
  <si>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</si>
  <si>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</si>
  <si>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</si>
  <si>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</si>
  <si>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</si>
  <si>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</si>
  <si>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</si>
  <si>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</si>
  <si>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</si>
  <si>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</si>
  <si>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</si>
  <si>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</si>
  <si>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</si>
  <si>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</si>
  <si>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</si>
  <si>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</si>
  <si>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X.XX.01.2.06.11</t>
  </si>
  <si>
    <t>Dukungan Pelaksanaan Sistem Pemerintahan Berbasis Elektronik pada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</si>
  <si>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</si>
  <si>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</si>
  <si>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</si>
  <si>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</si>
  <si>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</si>
  <si>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</si>
  <si>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</si>
  <si>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</si>
  <si>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</si>
  <si>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</si>
  <si>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</si>
  <si>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</si>
  <si>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</si>
  <si>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</si>
  <si>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</si>
  <si>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</si>
  <si>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X.XX.01.2.05.10</t>
  </si>
  <si>
    <t>Sosialisasi Peraturan Perundang-Undangan</t>
  </si>
  <si>
    <t>X.XX.01.2.05.09</t>
  </si>
  <si>
    <t>Pendidikan dan Pelatihan Pegawai Berdasarkan Tugas dan Fungsi</t>
  </si>
  <si>
    <t>2.12.0.00.0.00.01.0000</t>
  </si>
  <si>
    <t>Dinas Kependudukan dan Pencatatan Sipil</t>
  </si>
  <si>
    <t>PROGRAM PENDAFTARAN PENDUDUK</t>
  </si>
  <si>
    <t>2.12.02.2.01</t>
  </si>
  <si>
    <t>Pelayanan Pendaftaran Penduduk</t>
  </si>
  <si>
    <t>2.12.02.2.01.02</t>
  </si>
  <si>
    <t>Pencatatan, Penatausahaan dan Penerbitan Dokumen atas Pendaftaran Penduduk</t>
  </si>
  <si>
    <t>2.12.02.2.01.04</t>
  </si>
  <si>
    <t>Peningkatan Pelayanan Pendaftaran Penduduk</t>
  </si>
  <si>
    <t>2.12.02.2.01.07</t>
  </si>
  <si>
    <t>Penerbitan Dokumen atas Hasil Pelaporan Peristiwa Kependudukan</t>
  </si>
  <si>
    <t>PROGRAM PENCATATAN SIPIL</t>
  </si>
  <si>
    <t>2.12.03.2.01</t>
  </si>
  <si>
    <t>Pelayanan Pencatatan Sipil</t>
  </si>
  <si>
    <t>2.12.03.2.01.01</t>
  </si>
  <si>
    <t>Pencatatan, Penatausahaan dan Penerbitan Dokumen atas Pelaporan Peristiwa Penting</t>
  </si>
  <si>
    <t>2.12.03.2.01.02</t>
  </si>
  <si>
    <t>Peningkatan dalam Pelayanan Pencatatan Sipil</t>
  </si>
  <si>
    <t>PROGRAM PENGELOLAAN INFORMASI ADMINISTRASI KEPENDUDUKAN</t>
  </si>
  <si>
    <t>2.12.04.2.03</t>
  </si>
  <si>
    <t>Penyelenggaraan Pengelolaan Informasi Administrasi Kependudukan</t>
  </si>
  <si>
    <t>2.12.04.2.03.03</t>
  </si>
  <si>
    <t>Fasilitasi terkait Pengelolaan Informasi Administrasi Kependudukan</t>
  </si>
  <si>
    <t>2.12.04.2.03.05</t>
  </si>
  <si>
    <t>Sosialisasi terkait Pengelolaan Informasi Administrasi Kependudukan</t>
  </si>
  <si>
    <t>2.12.04.2.03.08</t>
  </si>
  <si>
    <t>Penyajian Data Kependudukan Yang Akurat dan dapat Dipertanggungjawabkan</t>
  </si>
  <si>
    <t>	Belanja perjalanan dinas dalam kota didrop (dialihkan ke makmin atau fotokopi</t>
  </si>
  <si>
    <t>X.XX.01.2.05.11</t>
  </si>
  <si>
    <t>Bimbingan Teknis Implementasi Peraturan Perundang-Undangan</t>
  </si>
  <si>
    <t>diseragamkan</t>
  </si>
  <si>
    <t>Pemaketan pengadaan jasa pengiriman dokumen kependudukan E-ktp dan KIA (30juta) dari nodin</t>
  </si>
  <si>
    <t>pembuatan aplikasi menjadi 50juta</t>
  </si>
  <si>
    <t>disamakan penetapan 22</t>
  </si>
  <si>
    <t>Untuk Pengadaan :
- Alat perekam KTP el 2 paket
- Kursi dan meja staf 8 unit
- Kursi rapat 50 unit
- AC 9 unit (untuk kantor capil 7 unit, 2 untuk kec.timur dan kec.utara)
- TV 2 unit (untuk aula 1 unit, untuk ruang kadis 1 unit)
- Laptop 8 unit (untuk kadis, sekretaris, kabid 3, tiap bidang 1 unit)
- Notebook 3 unit (untuk umpeg, renval dan bendahara)
- PC 8 unit (untuk CPNS baru ADB)
- Pengadaaan printer 4 unit (printer biasa)
- Lemari besi dan rak 6 unit
 menjadi 750jt terdiri dari 500juta untuk ATK, 250juta utk pengadaan peralatan kantor --&gt;  ditata pastikan ribbon sampai akhir tahun</t>
  </si>
  <si>
    <t>30Juta untuk Pengiriman paket dokumen 25rb dok @ 7rb</t>
  </si>
  <si>
    <t>kenaikan BBM 7.203.000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</si>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</sst>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3" fontId="2" fillId="7" borderId="4" xfId="0" quotePrefix="1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49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109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72</v>
      </c>
      <c r="B4" s="22" t="s">
        <v>73</v>
      </c>
      <c r="C4" s="23">
        <f t="shared" ref="C4:J4" si="0">SUM(C5,C10,C14,C19)</f>
        <v>5522221000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39" si="1">SUM(C4:J4)</f>
        <v>5522221000</v>
      </c>
      <c r="L4" s="24"/>
    </row>
    <row r="5" spans="1:12" outlineLevel="1" x14ac:dyDescent="0.4">
      <c r="A5" s="9">
        <v>9.1689814814814807E-2</v>
      </c>
      <c r="B5" s="10" t="s">
        <v>74</v>
      </c>
      <c r="C5" s="11">
        <f t="shared" ref="C5:J5" si="2">SUM(C6)</f>
        <v>339760000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339760000</v>
      </c>
      <c r="L5" s="12"/>
    </row>
    <row r="6" spans="1:12" outlineLevel="2" x14ac:dyDescent="0.4">
      <c r="A6" s="13" t="s">
        <v>75</v>
      </c>
      <c r="B6" s="14" t="s">
        <v>76</v>
      </c>
      <c r="C6" s="15">
        <f t="shared" ref="C6:J6" si="3">SUM(C7:C9)</f>
        <v>339760000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339760000</v>
      </c>
      <c r="L6" s="16"/>
    </row>
    <row r="7" spans="1:12" ht="31" outlineLevel="3" x14ac:dyDescent="0.4">
      <c r="A7" s="17" t="s">
        <v>77</v>
      </c>
      <c r="B7" s="18" t="s">
        <v>78</v>
      </c>
      <c r="C7" s="19">
        <f>447806000-175546000</f>
        <v>272260000</v>
      </c>
      <c r="D7" s="19"/>
      <c r="E7" s="19"/>
      <c r="F7" s="19"/>
      <c r="G7" s="19"/>
      <c r="H7" s="19"/>
      <c r="I7" s="19"/>
      <c r="J7" s="19"/>
      <c r="K7" s="19">
        <f t="shared" si="1"/>
        <v>272260000</v>
      </c>
      <c r="L7" s="20" t="s">
        <v>103</v>
      </c>
    </row>
    <row r="8" spans="1:12" outlineLevel="3" x14ac:dyDescent="0.4">
      <c r="A8" s="17" t="s">
        <v>79</v>
      </c>
      <c r="B8" s="18" t="s">
        <v>80</v>
      </c>
      <c r="C8" s="19">
        <v>31500000</v>
      </c>
      <c r="D8" s="19"/>
      <c r="E8" s="19"/>
      <c r="F8" s="19"/>
      <c r="G8" s="19"/>
      <c r="H8" s="19"/>
      <c r="I8" s="19"/>
      <c r="J8" s="19"/>
      <c r="K8" s="19">
        <f t="shared" si="1"/>
        <v>31500000</v>
      </c>
      <c r="L8" s="20"/>
    </row>
    <row r="9" spans="1:12" ht="31" outlineLevel="3" x14ac:dyDescent="0.4">
      <c r="A9" s="17" t="s">
        <v>81</v>
      </c>
      <c r="B9" s="18" t="s">
        <v>82</v>
      </c>
      <c r="C9" s="19">
        <v>36000000</v>
      </c>
      <c r="D9" s="19"/>
      <c r="E9" s="19"/>
      <c r="F9" s="19"/>
      <c r="G9" s="19"/>
      <c r="H9" s="19"/>
      <c r="I9" s="19"/>
      <c r="J9" s="19"/>
      <c r="K9" s="19">
        <f t="shared" si="1"/>
        <v>36000000</v>
      </c>
      <c r="L9" s="20"/>
    </row>
    <row r="10" spans="1:12" outlineLevel="1" x14ac:dyDescent="0.4">
      <c r="A10" s="9">
        <v>9.1701388888888888E-2</v>
      </c>
      <c r="B10" s="10" t="s">
        <v>83</v>
      </c>
      <c r="C10" s="11">
        <f t="shared" ref="C10:J10" si="4">SUM(C11)</f>
        <v>274221000</v>
      </c>
      <c r="D10" s="11">
        <f t="shared" si="4"/>
        <v>0</v>
      </c>
      <c r="E10" s="11">
        <f t="shared" si="4"/>
        <v>0</v>
      </c>
      <c r="F10" s="11">
        <f t="shared" si="4"/>
        <v>0</v>
      </c>
      <c r="G10" s="11">
        <f t="shared" si="4"/>
        <v>0</v>
      </c>
      <c r="H10" s="11">
        <f t="shared" si="4"/>
        <v>0</v>
      </c>
      <c r="I10" s="11">
        <f t="shared" si="4"/>
        <v>0</v>
      </c>
      <c r="J10" s="11">
        <f t="shared" si="4"/>
        <v>0</v>
      </c>
      <c r="K10" s="11">
        <f t="shared" si="1"/>
        <v>274221000</v>
      </c>
      <c r="L10" s="12"/>
    </row>
    <row r="11" spans="1:12" outlineLevel="2" x14ac:dyDescent="0.4">
      <c r="A11" s="13" t="s">
        <v>84</v>
      </c>
      <c r="B11" s="14" t="s">
        <v>85</v>
      </c>
      <c r="C11" s="15">
        <f t="shared" ref="C11:J11" si="5">SUM(C12:C13)</f>
        <v>274221000</v>
      </c>
      <c r="D11" s="15">
        <f t="shared" si="5"/>
        <v>0</v>
      </c>
      <c r="E11" s="15">
        <f t="shared" si="5"/>
        <v>0</v>
      </c>
      <c r="F11" s="15">
        <f t="shared" si="5"/>
        <v>0</v>
      </c>
      <c r="G11" s="15">
        <f t="shared" si="5"/>
        <v>0</v>
      </c>
      <c r="H11" s="15">
        <f t="shared" si="5"/>
        <v>0</v>
      </c>
      <c r="I11" s="15">
        <f t="shared" si="5"/>
        <v>0</v>
      </c>
      <c r="J11" s="15">
        <f t="shared" si="5"/>
        <v>0</v>
      </c>
      <c r="K11" s="15">
        <f t="shared" si="1"/>
        <v>274221000</v>
      </c>
      <c r="L11" s="16"/>
    </row>
    <row r="12" spans="1:12" ht="31" outlineLevel="3" x14ac:dyDescent="0.4">
      <c r="A12" s="17" t="s">
        <v>86</v>
      </c>
      <c r="B12" s="18" t="s">
        <v>87</v>
      </c>
      <c r="C12" s="19">
        <v>262221000</v>
      </c>
      <c r="D12" s="19"/>
      <c r="E12" s="19"/>
      <c r="F12" s="19"/>
      <c r="G12" s="19"/>
      <c r="H12" s="19"/>
      <c r="I12" s="19"/>
      <c r="J12" s="19"/>
      <c r="K12" s="19">
        <f t="shared" si="1"/>
        <v>262221000</v>
      </c>
      <c r="L12" s="20"/>
    </row>
    <row r="13" spans="1:12" outlineLevel="3" x14ac:dyDescent="0.4">
      <c r="A13" s="17" t="s">
        <v>88</v>
      </c>
      <c r="B13" s="18" t="s">
        <v>89</v>
      </c>
      <c r="C13" s="19">
        <v>12000000</v>
      </c>
      <c r="D13" s="19"/>
      <c r="E13" s="19"/>
      <c r="F13" s="19"/>
      <c r="G13" s="19"/>
      <c r="H13" s="19"/>
      <c r="I13" s="19"/>
      <c r="J13" s="19"/>
      <c r="K13" s="19">
        <f t="shared" si="1"/>
        <v>12000000</v>
      </c>
      <c r="L13" s="20"/>
    </row>
    <row r="14" spans="1:12" ht="31" outlineLevel="1" x14ac:dyDescent="0.4">
      <c r="A14" s="9">
        <v>9.1712962962962954E-2</v>
      </c>
      <c r="B14" s="10" t="s">
        <v>90</v>
      </c>
      <c r="C14" s="11">
        <f t="shared" ref="C14:J14" si="6">SUM(C15)</f>
        <v>169242000</v>
      </c>
      <c r="D14" s="11">
        <f t="shared" si="6"/>
        <v>0</v>
      </c>
      <c r="E14" s="11">
        <f t="shared" si="6"/>
        <v>0</v>
      </c>
      <c r="F14" s="11">
        <f t="shared" si="6"/>
        <v>0</v>
      </c>
      <c r="G14" s="11">
        <f t="shared" si="6"/>
        <v>0</v>
      </c>
      <c r="H14" s="11">
        <f t="shared" si="6"/>
        <v>0</v>
      </c>
      <c r="I14" s="11">
        <f t="shared" si="6"/>
        <v>0</v>
      </c>
      <c r="J14" s="11">
        <f t="shared" si="6"/>
        <v>0</v>
      </c>
      <c r="K14" s="11">
        <f t="shared" si="1"/>
        <v>169242000</v>
      </c>
      <c r="L14" s="12"/>
    </row>
    <row r="15" spans="1:12" ht="31" outlineLevel="2" x14ac:dyDescent="0.4">
      <c r="A15" s="13" t="s">
        <v>91</v>
      </c>
      <c r="B15" s="14" t="s">
        <v>92</v>
      </c>
      <c r="C15" s="15">
        <f t="shared" ref="C15:J15" si="7">SUM(C16:C18)</f>
        <v>169242000</v>
      </c>
      <c r="D15" s="15">
        <f t="shared" si="7"/>
        <v>0</v>
      </c>
      <c r="E15" s="15">
        <f t="shared" si="7"/>
        <v>0</v>
      </c>
      <c r="F15" s="15">
        <f t="shared" si="7"/>
        <v>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1"/>
        <v>169242000</v>
      </c>
      <c r="L15" s="16"/>
    </row>
    <row r="16" spans="1:12" ht="31" outlineLevel="3" x14ac:dyDescent="0.4">
      <c r="A16" s="17" t="s">
        <v>93</v>
      </c>
      <c r="B16" s="18" t="s">
        <v>94</v>
      </c>
      <c r="C16" s="19">
        <f>127330000-50000000</f>
        <v>77330000</v>
      </c>
      <c r="D16" s="19"/>
      <c r="E16" s="19"/>
      <c r="F16" s="19"/>
      <c r="G16" s="19"/>
      <c r="H16" s="19"/>
      <c r="I16" s="19"/>
      <c r="J16" s="19"/>
      <c r="K16" s="19">
        <f t="shared" si="1"/>
        <v>77330000</v>
      </c>
      <c r="L16" s="20" t="s">
        <v>104</v>
      </c>
    </row>
    <row r="17" spans="1:12" ht="31" outlineLevel="3" x14ac:dyDescent="0.4">
      <c r="A17" s="17" t="s">
        <v>95</v>
      </c>
      <c r="B17" s="18" t="s">
        <v>96</v>
      </c>
      <c r="C17" s="19">
        <f>69746000-7834000</f>
        <v>61912000</v>
      </c>
      <c r="D17" s="19"/>
      <c r="E17" s="19"/>
      <c r="F17" s="19"/>
      <c r="G17" s="19"/>
      <c r="H17" s="19"/>
      <c r="I17" s="19"/>
      <c r="J17" s="19"/>
      <c r="K17" s="19">
        <f t="shared" si="1"/>
        <v>61912000</v>
      </c>
      <c r="L17" s="20"/>
    </row>
    <row r="18" spans="1:12" ht="31" outlineLevel="3" x14ac:dyDescent="0.4">
      <c r="A18" s="17" t="s">
        <v>97</v>
      </c>
      <c r="B18" s="18" t="s">
        <v>98</v>
      </c>
      <c r="C18" s="19">
        <f>42245000-12245000</f>
        <v>30000000</v>
      </c>
      <c r="D18" s="19"/>
      <c r="E18" s="19"/>
      <c r="F18" s="19"/>
      <c r="G18" s="19"/>
      <c r="H18" s="19"/>
      <c r="I18" s="19"/>
      <c r="J18" s="19"/>
      <c r="K18" s="19">
        <f t="shared" si="1"/>
        <v>30000000</v>
      </c>
      <c r="L18" s="20"/>
    </row>
    <row r="19" spans="1:12" ht="31" outlineLevel="1" x14ac:dyDescent="0.4">
      <c r="A19" s="9" t="s">
        <v>12</v>
      </c>
      <c r="B19" s="10" t="s">
        <v>13</v>
      </c>
      <c r="C19" s="11">
        <f t="shared" ref="C19:J19" si="8">SUM(C20,C24,C28,C33,C42,C46)</f>
        <v>4738998000</v>
      </c>
      <c r="D19" s="11">
        <f t="shared" si="8"/>
        <v>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1"/>
        <v>4738998000</v>
      </c>
      <c r="L19" s="12"/>
    </row>
    <row r="20" spans="1:12" ht="31" outlineLevel="2" x14ac:dyDescent="0.4">
      <c r="A20" s="13" t="s">
        <v>14</v>
      </c>
      <c r="B20" s="14" t="s">
        <v>15</v>
      </c>
      <c r="C20" s="15">
        <f t="shared" ref="C20:J20" si="9">SUM(C21:C23)</f>
        <v>16000000</v>
      </c>
      <c r="D20" s="15">
        <f t="shared" si="9"/>
        <v>0</v>
      </c>
      <c r="E20" s="15">
        <f t="shared" si="9"/>
        <v>0</v>
      </c>
      <c r="F20" s="15">
        <f t="shared" si="9"/>
        <v>0</v>
      </c>
      <c r="G20" s="15">
        <f t="shared" si="9"/>
        <v>0</v>
      </c>
      <c r="H20" s="15">
        <f t="shared" si="9"/>
        <v>0</v>
      </c>
      <c r="I20" s="15">
        <f t="shared" si="9"/>
        <v>0</v>
      </c>
      <c r="J20" s="15">
        <f t="shared" si="9"/>
        <v>0</v>
      </c>
      <c r="K20" s="15">
        <f t="shared" si="1"/>
        <v>16000000</v>
      </c>
      <c r="L20" s="16"/>
    </row>
    <row r="21" spans="1:12" ht="31" outlineLevel="3" x14ac:dyDescent="0.4">
      <c r="A21" s="17" t="s">
        <v>16</v>
      </c>
      <c r="B21" s="18" t="s">
        <v>17</v>
      </c>
      <c r="C21" s="19">
        <v>2500000</v>
      </c>
      <c r="D21" s="19"/>
      <c r="E21" s="19"/>
      <c r="F21" s="19"/>
      <c r="G21" s="19"/>
      <c r="H21" s="19"/>
      <c r="I21" s="19"/>
      <c r="J21" s="19"/>
      <c r="K21" s="19">
        <f t="shared" si="1"/>
        <v>2500000</v>
      </c>
      <c r="L21" s="20" t="s">
        <v>102</v>
      </c>
    </row>
    <row r="22" spans="1:12" ht="31" outlineLevel="3" x14ac:dyDescent="0.4">
      <c r="A22" s="17" t="s">
        <v>18</v>
      </c>
      <c r="B22" s="18" t="s">
        <v>19</v>
      </c>
      <c r="C22" s="19">
        <v>1500000</v>
      </c>
      <c r="D22" s="19"/>
      <c r="E22" s="19"/>
      <c r="F22" s="19"/>
      <c r="G22" s="19"/>
      <c r="H22" s="19"/>
      <c r="I22" s="19"/>
      <c r="J22" s="19"/>
      <c r="K22" s="19">
        <f t="shared" si="1"/>
        <v>1500000</v>
      </c>
      <c r="L22" s="20" t="s">
        <v>102</v>
      </c>
    </row>
    <row r="23" spans="1:12" outlineLevel="3" x14ac:dyDescent="0.4">
      <c r="A23" s="17" t="s">
        <v>20</v>
      </c>
      <c r="B23" s="18" t="s">
        <v>21</v>
      </c>
      <c r="C23" s="19">
        <f>2500000+2500000+2000000+5000000</f>
        <v>12000000</v>
      </c>
      <c r="D23" s="19"/>
      <c r="E23" s="19"/>
      <c r="F23" s="19"/>
      <c r="G23" s="19"/>
      <c r="H23" s="19"/>
      <c r="I23" s="19"/>
      <c r="J23" s="19"/>
      <c r="K23" s="19">
        <f t="shared" si="1"/>
        <v>12000000</v>
      </c>
      <c r="L23" s="20" t="s">
        <v>102</v>
      </c>
    </row>
    <row r="24" spans="1:12" outlineLevel="2" x14ac:dyDescent="0.4">
      <c r="A24" s="13" t="s">
        <v>22</v>
      </c>
      <c r="B24" s="14" t="s">
        <v>23</v>
      </c>
      <c r="C24" s="15">
        <f t="shared" ref="C24:J24" si="10">SUM(C25:C27)</f>
        <v>3276455000</v>
      </c>
      <c r="D24" s="15">
        <f t="shared" si="10"/>
        <v>0</v>
      </c>
      <c r="E24" s="15">
        <f t="shared" si="10"/>
        <v>0</v>
      </c>
      <c r="F24" s="15">
        <f t="shared" si="10"/>
        <v>0</v>
      </c>
      <c r="G24" s="15">
        <f t="shared" si="10"/>
        <v>0</v>
      </c>
      <c r="H24" s="15">
        <f t="shared" si="10"/>
        <v>0</v>
      </c>
      <c r="I24" s="15">
        <f t="shared" si="10"/>
        <v>0</v>
      </c>
      <c r="J24" s="15">
        <f t="shared" si="10"/>
        <v>0</v>
      </c>
      <c r="K24" s="15">
        <f t="shared" si="1"/>
        <v>3276455000</v>
      </c>
      <c r="L24" s="16"/>
    </row>
    <row r="25" spans="1:12" outlineLevel="3" x14ac:dyDescent="0.4">
      <c r="A25" s="17" t="s">
        <v>24</v>
      </c>
      <c r="B25" s="18" t="s">
        <v>25</v>
      </c>
      <c r="C25" s="19">
        <v>3218455000</v>
      </c>
      <c r="D25" s="19"/>
      <c r="E25" s="19"/>
      <c r="F25" s="19"/>
      <c r="G25" s="19"/>
      <c r="H25" s="19"/>
      <c r="I25" s="19"/>
      <c r="J25" s="19"/>
      <c r="K25" s="19">
        <f t="shared" si="1"/>
        <v>3218455000</v>
      </c>
      <c r="L25" s="20"/>
    </row>
    <row r="26" spans="1:12" ht="31" outlineLevel="3" x14ac:dyDescent="0.4">
      <c r="A26" s="17" t="s">
        <v>26</v>
      </c>
      <c r="B26" s="18" t="s">
        <v>27</v>
      </c>
      <c r="C26" s="19">
        <v>56500000</v>
      </c>
      <c r="D26" s="19"/>
      <c r="E26" s="19"/>
      <c r="F26" s="19"/>
      <c r="G26" s="19"/>
      <c r="H26" s="19"/>
      <c r="I26" s="19"/>
      <c r="J26" s="19"/>
      <c r="K26" s="19">
        <f t="shared" si="1"/>
        <v>56500000</v>
      </c>
      <c r="L26" s="20"/>
    </row>
    <row r="27" spans="1:12" ht="31" outlineLevel="3" x14ac:dyDescent="0.4">
      <c r="A27" s="17" t="s">
        <v>28</v>
      </c>
      <c r="B27" s="18" t="s">
        <v>29</v>
      </c>
      <c r="C27" s="19">
        <v>1500000</v>
      </c>
      <c r="D27" s="19"/>
      <c r="E27" s="19"/>
      <c r="F27" s="19"/>
      <c r="G27" s="19"/>
      <c r="H27" s="19"/>
      <c r="I27" s="19"/>
      <c r="J27" s="19"/>
      <c r="K27" s="19">
        <f t="shared" si="1"/>
        <v>1500000</v>
      </c>
      <c r="L27" s="20" t="s">
        <v>99</v>
      </c>
    </row>
    <row r="28" spans="1:12" outlineLevel="2" x14ac:dyDescent="0.4">
      <c r="A28" s="13" t="s">
        <v>30</v>
      </c>
      <c r="B28" s="14" t="s">
        <v>31</v>
      </c>
      <c r="C28" s="15">
        <f t="shared" ref="C28:J28" si="11">SUM(C29:C31)</f>
        <v>65252000</v>
      </c>
      <c r="D28" s="15">
        <f t="shared" si="11"/>
        <v>0</v>
      </c>
      <c r="E28" s="15">
        <f t="shared" si="11"/>
        <v>0</v>
      </c>
      <c r="F28" s="15">
        <f t="shared" si="11"/>
        <v>0</v>
      </c>
      <c r="G28" s="15">
        <f t="shared" si="11"/>
        <v>0</v>
      </c>
      <c r="H28" s="15">
        <f t="shared" si="11"/>
        <v>0</v>
      </c>
      <c r="I28" s="15">
        <f t="shared" si="11"/>
        <v>0</v>
      </c>
      <c r="J28" s="15">
        <f t="shared" si="11"/>
        <v>0</v>
      </c>
      <c r="K28" s="15">
        <f t="shared" si="1"/>
        <v>65252000</v>
      </c>
      <c r="L28" s="16"/>
    </row>
    <row r="29" spans="1:12" ht="31" outlineLevel="3" x14ac:dyDescent="0.4">
      <c r="A29" s="17" t="s">
        <v>32</v>
      </c>
      <c r="B29" s="18" t="s">
        <v>33</v>
      </c>
      <c r="C29" s="19">
        <v>9500000</v>
      </c>
      <c r="D29" s="19"/>
      <c r="E29" s="19"/>
      <c r="F29" s="19"/>
      <c r="G29" s="19"/>
      <c r="H29" s="19"/>
      <c r="I29" s="19"/>
      <c r="J29" s="19"/>
      <c r="K29" s="19">
        <f t="shared" si="1"/>
        <v>9500000</v>
      </c>
      <c r="L29" s="20"/>
    </row>
    <row r="30" spans="1:12" ht="31" outlineLevel="3" x14ac:dyDescent="0.4">
      <c r="A30" s="17" t="s">
        <v>70</v>
      </c>
      <c r="B30" s="18" t="s">
        <v>71</v>
      </c>
      <c r="C30" s="19">
        <f>11752200-200</f>
        <v>11752000</v>
      </c>
      <c r="D30" s="19"/>
      <c r="E30" s="19"/>
      <c r="F30" s="19"/>
      <c r="G30" s="19"/>
      <c r="H30" s="19"/>
      <c r="I30" s="19"/>
      <c r="J30" s="19"/>
      <c r="K30" s="19">
        <f t="shared" si="1"/>
        <v>11752000</v>
      </c>
      <c r="L30" s="20"/>
    </row>
    <row r="31" spans="1:12" outlineLevel="3" x14ac:dyDescent="0.4">
      <c r="A31" s="17" t="s">
        <v>68</v>
      </c>
      <c r="B31" s="18" t="s">
        <v>69</v>
      </c>
      <c r="C31" s="19">
        <f>79500000-35500000</f>
        <v>44000000</v>
      </c>
      <c r="D31" s="19"/>
      <c r="E31" s="19"/>
      <c r="F31" s="19"/>
      <c r="G31" s="19"/>
      <c r="H31" s="19"/>
      <c r="I31" s="19"/>
      <c r="J31" s="19"/>
      <c r="K31" s="19">
        <f t="shared" si="1"/>
        <v>44000000</v>
      </c>
      <c r="L31" s="20" t="s">
        <v>105</v>
      </c>
    </row>
    <row r="32" spans="1:12" ht="31" outlineLevel="3" x14ac:dyDescent="0.4">
      <c r="A32" s="17" t="s">
        <v>100</v>
      </c>
      <c r="B32" s="18" t="s">
        <v>101</v>
      </c>
      <c r="C32" s="19"/>
      <c r="D32" s="19"/>
      <c r="E32" s="19"/>
      <c r="F32" s="19"/>
      <c r="G32" s="19"/>
      <c r="H32" s="19"/>
      <c r="I32" s="19"/>
      <c r="J32" s="19"/>
      <c r="K32" s="19">
        <f t="shared" si="1"/>
        <v>0</v>
      </c>
      <c r="L32" s="20"/>
    </row>
    <row r="33" spans="1:12" outlineLevel="2" x14ac:dyDescent="0.4">
      <c r="A33" s="13" t="s">
        <v>34</v>
      </c>
      <c r="B33" s="14" t="s">
        <v>35</v>
      </c>
      <c r="C33" s="15">
        <f t="shared" ref="C33:J33" si="12">SUM(C34:C40)</f>
        <v>908500000</v>
      </c>
      <c r="D33" s="15">
        <f t="shared" si="12"/>
        <v>0</v>
      </c>
      <c r="E33" s="15">
        <f t="shared" si="12"/>
        <v>0</v>
      </c>
      <c r="F33" s="15">
        <f t="shared" si="12"/>
        <v>0</v>
      </c>
      <c r="G33" s="15">
        <f t="shared" si="12"/>
        <v>0</v>
      </c>
      <c r="H33" s="15">
        <f t="shared" si="12"/>
        <v>0</v>
      </c>
      <c r="I33" s="15">
        <f t="shared" si="12"/>
        <v>0</v>
      </c>
      <c r="J33" s="15">
        <f t="shared" si="12"/>
        <v>0</v>
      </c>
      <c r="K33" s="15">
        <f t="shared" si="1"/>
        <v>908500000</v>
      </c>
      <c r="L33" s="16"/>
    </row>
    <row r="34" spans="1:12" ht="31" outlineLevel="3" x14ac:dyDescent="0.4">
      <c r="A34" s="17" t="s">
        <v>36</v>
      </c>
      <c r="B34" s="18" t="s">
        <v>37</v>
      </c>
      <c r="C34" s="19">
        <v>1500000</v>
      </c>
      <c r="D34" s="19"/>
      <c r="E34" s="19"/>
      <c r="F34" s="19"/>
      <c r="G34" s="19"/>
      <c r="H34" s="19"/>
      <c r="I34" s="19"/>
      <c r="J34" s="19"/>
      <c r="K34" s="19">
        <f t="shared" si="1"/>
        <v>1500000</v>
      </c>
      <c r="L34" s="20"/>
    </row>
    <row r="35" spans="1:12" ht="248" outlineLevel="3" x14ac:dyDescent="0.4">
      <c r="A35" s="17" t="s">
        <v>38</v>
      </c>
      <c r="B35" s="18" t="s">
        <v>39</v>
      </c>
      <c r="C35" s="19">
        <f>1128396000-300000000-78396000</f>
        <v>750000000</v>
      </c>
      <c r="D35" s="19"/>
      <c r="E35" s="19"/>
      <c r="F35" s="19"/>
      <c r="G35" s="19"/>
      <c r="H35" s="19"/>
      <c r="I35" s="19"/>
      <c r="J35" s="19"/>
      <c r="K35" s="19">
        <f t="shared" si="1"/>
        <v>750000000</v>
      </c>
      <c r="L35" s="25" t="s">
        <v>106</v>
      </c>
    </row>
    <row r="36" spans="1:12" outlineLevel="3" x14ac:dyDescent="0.4">
      <c r="A36" s="17" t="s">
        <v>40</v>
      </c>
      <c r="B36" s="18" t="s">
        <v>41</v>
      </c>
      <c r="C36" s="19">
        <v>4500000</v>
      </c>
      <c r="D36" s="19"/>
      <c r="E36" s="19"/>
      <c r="F36" s="19"/>
      <c r="G36" s="19"/>
      <c r="H36" s="19"/>
      <c r="I36" s="19"/>
      <c r="J36" s="19"/>
      <c r="K36" s="19">
        <f t="shared" si="1"/>
        <v>4500000</v>
      </c>
      <c r="L36" s="20"/>
    </row>
    <row r="37" spans="1:12" outlineLevel="3" x14ac:dyDescent="0.4">
      <c r="A37" s="17" t="s">
        <v>42</v>
      </c>
      <c r="B37" s="18" t="s">
        <v>43</v>
      </c>
      <c r="C37" s="19">
        <v>35000000</v>
      </c>
      <c r="D37" s="19"/>
      <c r="E37" s="19"/>
      <c r="F37" s="19"/>
      <c r="G37" s="19"/>
      <c r="H37" s="19"/>
      <c r="I37" s="19"/>
      <c r="J37" s="19"/>
      <c r="K37" s="19">
        <f t="shared" si="1"/>
        <v>35000000</v>
      </c>
      <c r="L37" s="20"/>
    </row>
    <row r="38" spans="1:12" outlineLevel="3" x14ac:dyDescent="0.4">
      <c r="A38" s="17" t="s">
        <v>44</v>
      </c>
      <c r="B38" s="18" t="s">
        <v>45</v>
      </c>
      <c r="C38" s="19">
        <v>40000000</v>
      </c>
      <c r="D38" s="19"/>
      <c r="E38" s="19"/>
      <c r="F38" s="19"/>
      <c r="G38" s="19"/>
      <c r="H38" s="19"/>
      <c r="I38" s="19"/>
      <c r="J38" s="19"/>
      <c r="K38" s="19">
        <f t="shared" si="1"/>
        <v>40000000</v>
      </c>
      <c r="L38" s="20"/>
    </row>
    <row r="39" spans="1:12" ht="31" outlineLevel="3" x14ac:dyDescent="0.4">
      <c r="A39" s="17" t="s">
        <v>46</v>
      </c>
      <c r="B39" s="18" t="s">
        <v>47</v>
      </c>
      <c r="C39" s="19">
        <f>4200000-1700000</f>
        <v>2500000</v>
      </c>
      <c r="D39" s="19"/>
      <c r="E39" s="19"/>
      <c r="F39" s="19"/>
      <c r="G39" s="19"/>
      <c r="H39" s="19"/>
      <c r="I39" s="19"/>
      <c r="J39" s="19"/>
      <c r="K39" s="19">
        <f t="shared" si="1"/>
        <v>2500000</v>
      </c>
      <c r="L39" s="20"/>
    </row>
    <row r="40" spans="1:12" ht="31" outlineLevel="3" x14ac:dyDescent="0.4">
      <c r="A40" s="17" t="s">
        <v>48</v>
      </c>
      <c r="B40" s="18" t="s">
        <v>49</v>
      </c>
      <c r="C40" s="19">
        <f>100000000-46116000+21116000</f>
        <v>75000000</v>
      </c>
      <c r="D40" s="19"/>
      <c r="E40" s="19"/>
      <c r="F40" s="19"/>
      <c r="G40" s="19"/>
      <c r="H40" s="19"/>
      <c r="I40" s="19"/>
      <c r="J40" s="19"/>
      <c r="K40" s="19">
        <f t="shared" ref="K40:K49" si="13">SUM(C40:J40)</f>
        <v>75000000</v>
      </c>
      <c r="L40" s="20"/>
    </row>
    <row r="41" spans="1:12" ht="31" outlineLevel="3" x14ac:dyDescent="0.4">
      <c r="A41" s="17" t="s">
        <v>50</v>
      </c>
      <c r="B41" s="18" t="s">
        <v>51</v>
      </c>
      <c r="C41" s="19"/>
      <c r="D41" s="19"/>
      <c r="E41" s="19"/>
      <c r="F41" s="19"/>
      <c r="G41" s="19"/>
      <c r="H41" s="19"/>
      <c r="I41" s="19"/>
      <c r="J41" s="19"/>
      <c r="K41" s="19">
        <f t="shared" si="13"/>
        <v>0</v>
      </c>
      <c r="L41" s="20"/>
    </row>
    <row r="42" spans="1:12" ht="31" outlineLevel="2" x14ac:dyDescent="0.4">
      <c r="A42" s="13" t="s">
        <v>52</v>
      </c>
      <c r="B42" s="14" t="s">
        <v>53</v>
      </c>
      <c r="C42" s="15">
        <f t="shared" ref="C42:J42" si="14">SUM(C43:C45)</f>
        <v>327588000</v>
      </c>
      <c r="D42" s="15">
        <f t="shared" si="14"/>
        <v>0</v>
      </c>
      <c r="E42" s="15">
        <f t="shared" si="14"/>
        <v>0</v>
      </c>
      <c r="F42" s="15">
        <f t="shared" si="14"/>
        <v>0</v>
      </c>
      <c r="G42" s="15">
        <f t="shared" si="14"/>
        <v>0</v>
      </c>
      <c r="H42" s="15">
        <f t="shared" si="14"/>
        <v>0</v>
      </c>
      <c r="I42" s="15">
        <f t="shared" si="14"/>
        <v>0</v>
      </c>
      <c r="J42" s="15">
        <f t="shared" si="14"/>
        <v>0</v>
      </c>
      <c r="K42" s="15">
        <f t="shared" si="13"/>
        <v>327588000</v>
      </c>
      <c r="L42" s="16"/>
    </row>
    <row r="43" spans="1:12" ht="31" outlineLevel="3" x14ac:dyDescent="0.4">
      <c r="A43" s="17" t="s">
        <v>54</v>
      </c>
      <c r="B43" s="18" t="s">
        <v>55</v>
      </c>
      <c r="C43" s="19">
        <f>3000000+30000000</f>
        <v>33000000</v>
      </c>
      <c r="D43" s="19"/>
      <c r="E43" s="19"/>
      <c r="F43" s="19"/>
      <c r="G43" s="19"/>
      <c r="H43" s="19"/>
      <c r="I43" s="19"/>
      <c r="J43" s="19"/>
      <c r="K43" s="19">
        <f t="shared" si="13"/>
        <v>33000000</v>
      </c>
      <c r="L43" s="20" t="s">
        <v>107</v>
      </c>
    </row>
    <row r="44" spans="1:12" ht="31" outlineLevel="3" x14ac:dyDescent="0.4">
      <c r="A44" s="17" t="s">
        <v>56</v>
      </c>
      <c r="B44" s="18" t="s">
        <v>57</v>
      </c>
      <c r="C44" s="19">
        <v>110100000</v>
      </c>
      <c r="D44" s="19"/>
      <c r="E44" s="19"/>
      <c r="F44" s="19"/>
      <c r="G44" s="19"/>
      <c r="H44" s="19"/>
      <c r="I44" s="19"/>
      <c r="J44" s="19"/>
      <c r="K44" s="19">
        <f t="shared" si="13"/>
        <v>110100000</v>
      </c>
      <c r="L44" s="20"/>
    </row>
    <row r="45" spans="1:12" outlineLevel="3" x14ac:dyDescent="0.4">
      <c r="A45" s="17" t="s">
        <v>58</v>
      </c>
      <c r="B45" s="18" t="s">
        <v>59</v>
      </c>
      <c r="C45" s="19">
        <v>184488000</v>
      </c>
      <c r="D45" s="19"/>
      <c r="E45" s="19"/>
      <c r="F45" s="19"/>
      <c r="G45" s="19"/>
      <c r="H45" s="19"/>
      <c r="I45" s="19"/>
      <c r="J45" s="19"/>
      <c r="K45" s="19">
        <f t="shared" si="13"/>
        <v>184488000</v>
      </c>
      <c r="L45" s="20"/>
    </row>
    <row r="46" spans="1:12" ht="31" outlineLevel="2" x14ac:dyDescent="0.4">
      <c r="A46" s="13" t="s">
        <v>60</v>
      </c>
      <c r="B46" s="14" t="s">
        <v>61</v>
      </c>
      <c r="C46" s="15">
        <f t="shared" ref="C46:J46" si="15">SUM(C47:C49)</f>
        <v>145203000</v>
      </c>
      <c r="D46" s="15">
        <f t="shared" si="15"/>
        <v>0</v>
      </c>
      <c r="E46" s="15">
        <f t="shared" si="15"/>
        <v>0</v>
      </c>
      <c r="F46" s="15">
        <f t="shared" si="15"/>
        <v>0</v>
      </c>
      <c r="G46" s="15">
        <f t="shared" si="15"/>
        <v>0</v>
      </c>
      <c r="H46" s="15">
        <f t="shared" si="15"/>
        <v>0</v>
      </c>
      <c r="I46" s="15">
        <f t="shared" si="15"/>
        <v>0</v>
      </c>
      <c r="J46" s="15">
        <f t="shared" si="15"/>
        <v>0</v>
      </c>
      <c r="K46" s="15">
        <f t="shared" si="13"/>
        <v>145203000</v>
      </c>
      <c r="L46" s="16"/>
    </row>
    <row r="47" spans="1:12" ht="46.5" outlineLevel="3" x14ac:dyDescent="0.4">
      <c r="A47" s="17" t="s">
        <v>62</v>
      </c>
      <c r="B47" s="18" t="s">
        <v>63</v>
      </c>
      <c r="C47" s="19">
        <f>56000000+7202800+200</f>
        <v>63203000</v>
      </c>
      <c r="D47" s="19"/>
      <c r="E47" s="19"/>
      <c r="F47" s="19"/>
      <c r="G47" s="19"/>
      <c r="H47" s="19"/>
      <c r="I47" s="19"/>
      <c r="J47" s="19"/>
      <c r="K47" s="19">
        <f t="shared" si="13"/>
        <v>63203000</v>
      </c>
      <c r="L47" s="20" t="s">
        <v>108</v>
      </c>
    </row>
    <row r="48" spans="1:12" ht="31" outlineLevel="3" x14ac:dyDescent="0.4">
      <c r="A48" s="17" t="s">
        <v>64</v>
      </c>
      <c r="B48" s="18" t="s">
        <v>65</v>
      </c>
      <c r="C48" s="19">
        <v>23000000</v>
      </c>
      <c r="D48" s="19"/>
      <c r="E48" s="19"/>
      <c r="F48" s="19"/>
      <c r="G48" s="19"/>
      <c r="H48" s="19"/>
      <c r="I48" s="19"/>
      <c r="J48" s="19"/>
      <c r="K48" s="19">
        <f t="shared" si="13"/>
        <v>23000000</v>
      </c>
      <c r="L48" s="20"/>
    </row>
    <row r="49" spans="1:12" ht="46.5" outlineLevel="3" x14ac:dyDescent="0.4">
      <c r="A49" s="17" t="s">
        <v>66</v>
      </c>
      <c r="B49" s="18" t="s">
        <v>67</v>
      </c>
      <c r="C49" s="19">
        <f>65295000-6295000</f>
        <v>59000000</v>
      </c>
      <c r="D49" s="19"/>
      <c r="E49" s="19"/>
      <c r="F49" s="19"/>
      <c r="G49" s="19"/>
      <c r="H49" s="19"/>
      <c r="I49" s="19"/>
      <c r="J49" s="19"/>
      <c r="K49" s="19">
        <f t="shared" si="13"/>
        <v>59000000</v>
      </c>
      <c r="L49" s="20"/>
    </row>
  </sheetData>
  <autoFilter ref="A3:L49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2022-06-27T05:34:30Z</dcterms:modified>
</cp:coreProperties>
</file>