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B4D5DC93-A9E1-4500-B738-09C2123DC761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RKPD2023!$A$3:$L$77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1" l="1"/>
  <c r="K77" i="1" l="1"/>
  <c r="K76" i="1"/>
  <c r="C75" i="1"/>
  <c r="K75" i="1" s="1"/>
  <c r="C74" i="1"/>
  <c r="K74" i="1" s="1"/>
  <c r="J73" i="1"/>
  <c r="I73" i="1"/>
  <c r="H73" i="1"/>
  <c r="G73" i="1"/>
  <c r="F73" i="1"/>
  <c r="E73" i="1"/>
  <c r="D73" i="1"/>
  <c r="K72" i="1"/>
  <c r="K71" i="1"/>
  <c r="K70" i="1"/>
  <c r="J69" i="1"/>
  <c r="I69" i="1"/>
  <c r="H69" i="1"/>
  <c r="G69" i="1"/>
  <c r="F69" i="1"/>
  <c r="E69" i="1"/>
  <c r="D69" i="1"/>
  <c r="C69" i="1"/>
  <c r="K68" i="1"/>
  <c r="K67" i="1"/>
  <c r="C66" i="1"/>
  <c r="K65" i="1"/>
  <c r="K64" i="1"/>
  <c r="K63" i="1"/>
  <c r="K62" i="1"/>
  <c r="K61" i="1"/>
  <c r="K60" i="1"/>
  <c r="J59" i="1"/>
  <c r="I59" i="1"/>
  <c r="H59" i="1"/>
  <c r="G59" i="1"/>
  <c r="F59" i="1"/>
  <c r="E59" i="1"/>
  <c r="D59" i="1"/>
  <c r="K58" i="1"/>
  <c r="J57" i="1"/>
  <c r="I57" i="1"/>
  <c r="H57" i="1"/>
  <c r="G57" i="1"/>
  <c r="F57" i="1"/>
  <c r="E57" i="1"/>
  <c r="D57" i="1"/>
  <c r="C57" i="1"/>
  <c r="K56" i="1"/>
  <c r="K55" i="1"/>
  <c r="K54" i="1"/>
  <c r="J53" i="1"/>
  <c r="I53" i="1"/>
  <c r="H53" i="1"/>
  <c r="G53" i="1"/>
  <c r="F53" i="1"/>
  <c r="E53" i="1"/>
  <c r="D53" i="1"/>
  <c r="C53" i="1"/>
  <c r="C52" i="1"/>
  <c r="K51" i="1"/>
  <c r="K50" i="1"/>
  <c r="J49" i="1"/>
  <c r="I49" i="1"/>
  <c r="H49" i="1"/>
  <c r="G49" i="1"/>
  <c r="F49" i="1"/>
  <c r="E49" i="1"/>
  <c r="D49" i="1"/>
  <c r="H47" i="1"/>
  <c r="C47" i="1"/>
  <c r="K46" i="1"/>
  <c r="C45" i="1"/>
  <c r="K45" i="1" s="1"/>
  <c r="K44" i="1"/>
  <c r="J43" i="1"/>
  <c r="J42" i="1" s="1"/>
  <c r="I43" i="1"/>
  <c r="I42" i="1" s="1"/>
  <c r="G43" i="1"/>
  <c r="G42" i="1" s="1"/>
  <c r="F43" i="1"/>
  <c r="F42" i="1" s="1"/>
  <c r="E43" i="1"/>
  <c r="E42" i="1" s="1"/>
  <c r="D43" i="1"/>
  <c r="D42" i="1" s="1"/>
  <c r="K41" i="1"/>
  <c r="J40" i="1"/>
  <c r="I40" i="1"/>
  <c r="I39" i="1" s="1"/>
  <c r="H40" i="1"/>
  <c r="H39" i="1" s="1"/>
  <c r="G40" i="1"/>
  <c r="G39" i="1" s="1"/>
  <c r="F40" i="1"/>
  <c r="F39" i="1" s="1"/>
  <c r="E40" i="1"/>
  <c r="E39" i="1" s="1"/>
  <c r="D40" i="1"/>
  <c r="D39" i="1" s="1"/>
  <c r="C40" i="1"/>
  <c r="C39" i="1" s="1"/>
  <c r="J39" i="1"/>
  <c r="K38" i="1"/>
  <c r="J37" i="1"/>
  <c r="J36" i="1" s="1"/>
  <c r="I37" i="1"/>
  <c r="I36" i="1" s="1"/>
  <c r="H37" i="1"/>
  <c r="H36" i="1" s="1"/>
  <c r="G37" i="1"/>
  <c r="G36" i="1" s="1"/>
  <c r="F37" i="1"/>
  <c r="F36" i="1" s="1"/>
  <c r="E37" i="1"/>
  <c r="E36" i="1" s="1"/>
  <c r="D37" i="1"/>
  <c r="D36" i="1" s="1"/>
  <c r="C37" i="1"/>
  <c r="C36" i="1" s="1"/>
  <c r="K35" i="1"/>
  <c r="K34" i="1"/>
  <c r="K33" i="1"/>
  <c r="J32" i="1"/>
  <c r="J31" i="1" s="1"/>
  <c r="I32" i="1"/>
  <c r="I31" i="1" s="1"/>
  <c r="H32" i="1"/>
  <c r="H31" i="1" s="1"/>
  <c r="G32" i="1"/>
  <c r="G31" i="1" s="1"/>
  <c r="F32" i="1"/>
  <c r="F31" i="1" s="1"/>
  <c r="E32" i="1"/>
  <c r="E31" i="1" s="1"/>
  <c r="D32" i="1"/>
  <c r="D31" i="1" s="1"/>
  <c r="C32" i="1"/>
  <c r="K30" i="1"/>
  <c r="K29" i="1"/>
  <c r="K28" i="1"/>
  <c r="J27" i="1"/>
  <c r="J26" i="1" s="1"/>
  <c r="I27" i="1"/>
  <c r="I26" i="1" s="1"/>
  <c r="H27" i="1"/>
  <c r="H26" i="1" s="1"/>
  <c r="G27" i="1"/>
  <c r="G26" i="1" s="1"/>
  <c r="F27" i="1"/>
  <c r="F26" i="1" s="1"/>
  <c r="E27" i="1"/>
  <c r="E26" i="1" s="1"/>
  <c r="D27" i="1"/>
  <c r="D26" i="1" s="1"/>
  <c r="C27" i="1"/>
  <c r="K25" i="1"/>
  <c r="J24" i="1"/>
  <c r="J23" i="1" s="1"/>
  <c r="I24" i="1"/>
  <c r="I23" i="1" s="1"/>
  <c r="H24" i="1"/>
  <c r="H23" i="1" s="1"/>
  <c r="G24" i="1"/>
  <c r="G23" i="1" s="1"/>
  <c r="F24" i="1"/>
  <c r="F23" i="1" s="1"/>
  <c r="E24" i="1"/>
  <c r="E23" i="1" s="1"/>
  <c r="D24" i="1"/>
  <c r="D23" i="1" s="1"/>
  <c r="C24" i="1"/>
  <c r="C23" i="1" s="1"/>
  <c r="K22" i="1"/>
  <c r="C21" i="1"/>
  <c r="K21" i="1" s="1"/>
  <c r="J20" i="1"/>
  <c r="J19" i="1" s="1"/>
  <c r="I20" i="1"/>
  <c r="I19" i="1" s="1"/>
  <c r="H20" i="1"/>
  <c r="H19" i="1" s="1"/>
  <c r="G20" i="1"/>
  <c r="G19" i="1" s="1"/>
  <c r="F20" i="1"/>
  <c r="F19" i="1" s="1"/>
  <c r="E20" i="1"/>
  <c r="E19" i="1" s="1"/>
  <c r="D20" i="1"/>
  <c r="D19" i="1" s="1"/>
  <c r="C18" i="1"/>
  <c r="K18" i="1" s="1"/>
  <c r="K17" i="1"/>
  <c r="J16" i="1"/>
  <c r="I16" i="1"/>
  <c r="H16" i="1"/>
  <c r="G16" i="1"/>
  <c r="F16" i="1"/>
  <c r="E16" i="1"/>
  <c r="D16" i="1"/>
  <c r="K15" i="1"/>
  <c r="K14" i="1"/>
  <c r="K13" i="1"/>
  <c r="J12" i="1"/>
  <c r="I12" i="1"/>
  <c r="H12" i="1"/>
  <c r="G12" i="1"/>
  <c r="F12" i="1"/>
  <c r="E12" i="1"/>
  <c r="D12" i="1"/>
  <c r="C12" i="1"/>
  <c r="K10" i="1"/>
  <c r="K9" i="1"/>
  <c r="J8" i="1"/>
  <c r="I8" i="1"/>
  <c r="H8" i="1"/>
  <c r="G8" i="1"/>
  <c r="F8" i="1"/>
  <c r="E8" i="1"/>
  <c r="D8" i="1"/>
  <c r="C8" i="1"/>
  <c r="K7" i="1"/>
  <c r="J6" i="1"/>
  <c r="I6" i="1"/>
  <c r="H6" i="1"/>
  <c r="G6" i="1"/>
  <c r="F6" i="1"/>
  <c r="E6" i="1"/>
  <c r="D6" i="1"/>
  <c r="C6" i="1"/>
  <c r="C16" i="1" l="1"/>
  <c r="C43" i="1"/>
  <c r="C42" i="1" s="1"/>
  <c r="C73" i="1"/>
  <c r="K73" i="1" s="1"/>
  <c r="D5" i="1"/>
  <c r="H5" i="1"/>
  <c r="F5" i="1"/>
  <c r="J5" i="1"/>
  <c r="D11" i="1"/>
  <c r="H11" i="1"/>
  <c r="E11" i="1"/>
  <c r="I11" i="1"/>
  <c r="C20" i="1"/>
  <c r="C19" i="1" s="1"/>
  <c r="K19" i="1" s="1"/>
  <c r="K52" i="1"/>
  <c r="C49" i="1"/>
  <c r="K49" i="1" s="1"/>
  <c r="G48" i="1"/>
  <c r="C5" i="1"/>
  <c r="G5" i="1"/>
  <c r="C11" i="1"/>
  <c r="G11" i="1"/>
  <c r="K39" i="1"/>
  <c r="E48" i="1"/>
  <c r="I48" i="1"/>
  <c r="C31" i="1"/>
  <c r="K31" i="1" s="1"/>
  <c r="F48" i="1"/>
  <c r="J48" i="1"/>
  <c r="E5" i="1"/>
  <c r="I5" i="1"/>
  <c r="C26" i="1"/>
  <c r="K26" i="1" s="1"/>
  <c r="K40" i="1"/>
  <c r="K6" i="1"/>
  <c r="F11" i="1"/>
  <c r="J11" i="1"/>
  <c r="D48" i="1"/>
  <c r="H48" i="1"/>
  <c r="K36" i="1"/>
  <c r="K47" i="1"/>
  <c r="H43" i="1"/>
  <c r="H42" i="1" s="1"/>
  <c r="K66" i="1"/>
  <c r="C59" i="1"/>
  <c r="K12" i="1"/>
  <c r="K32" i="1"/>
  <c r="K37" i="1"/>
  <c r="K23" i="1"/>
  <c r="K24" i="1"/>
  <c r="K16" i="1"/>
  <c r="K53" i="1"/>
  <c r="K69" i="1"/>
  <c r="K8" i="1"/>
  <c r="K27" i="1"/>
  <c r="K57" i="1"/>
  <c r="K20" i="1" l="1"/>
  <c r="K42" i="1"/>
  <c r="F4" i="1"/>
  <c r="E4" i="1"/>
  <c r="D4" i="1"/>
  <c r="H4" i="1"/>
  <c r="I4" i="1"/>
  <c r="G4" i="1"/>
  <c r="K43" i="1"/>
  <c r="K5" i="1"/>
  <c r="K11" i="1"/>
  <c r="J4" i="1"/>
  <c r="C48" i="1"/>
  <c r="K59" i="1"/>
  <c r="K48" i="1" l="1"/>
  <c r="C4" i="1"/>
  <c r="K4" i="1" l="1"/>
</calcChain>
</file>

<file path=xl/sharedStrings.xml><?xml version="1.0" encoding="utf-8"?>
<sst xmlns="http://schemas.openxmlformats.org/spreadsheetml/2006/main" count="163" uniqueCount="161">
  <si>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</si>
  <si>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</si>
  <si>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</si>
  <si>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</si>
  <si>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</si>
  <si>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</si>
  <si>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</si>
  <si>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</si>
  <si>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</si>
  <si>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</si>
  <si>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</si>
  <si>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</si>
  <si>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</si>
  <si>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</si>
  <si>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</si>
  <si>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</si>
  <si>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</si>
  <si>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</si>
  <si>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</si>
  <si>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</si>
  <si>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</si>
  <si>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</si>
  <si>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</si>
  <si>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</si>
  <si>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</si>
  <si>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</si>
  <si>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</si>
  <si>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</si>
  <si>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</si>
  <si>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</si>
  <si>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</si>
  <si>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</si>
  <si>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</si>
  <si>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</si>
  <si>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</si>
  <si>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</si>
  <si>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</si>
  <si>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</si>
  <si>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</si>
  <si>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</si>
  <si>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</si>
  <si>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</si>
  <si>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</si>
  <si>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</si>
  <si>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</si>
  <si>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</si>
  <si>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</si>
  <si>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</si>
  <si>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</si>
  <si>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</si>
  <si>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</si>
  <si>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</si>
  <si>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</si>
  <si>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</si>
  <si>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</si>
  <si>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</si>
  <si>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</si>
  <si>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</si>
  <si>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</si>
  <si>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</si>
  <si>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</si>
  <si>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</si>
  <si>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</si>
  <si>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</si>
  <si>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</si>
  <si>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</si>
  <si>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PENGELOLAAN KEANEKARAGAMAN HAYATI (KEHATI)</t>
  </si>
  <si>
    <t>2.11.04.2.01</t>
  </si>
  <si>
    <t>Pengelolaan Keanekaragaman Hayati Kabupaten/Kota</t>
  </si>
  <si>
    <t>2.11.04.2.01.04</t>
  </si>
  <si>
    <t>Pengelolaan Ruang Terbuka Hijau (RTH)</t>
  </si>
  <si>
    <t>X.XX.01.2.07</t>
  </si>
  <si>
    <t>Pengadaan Barang Milik Daerah Penunjang Urusan Pemerintah Daerah</t>
  </si>
  <si>
    <t>X.XX.01.2.09.03</t>
  </si>
  <si>
    <t>Penyediaan Jasa Pemeliharaan, Biaya Pemeliharaan dan Perizinan Alat Besar</t>
  </si>
  <si>
    <t>2.11.0.00.0.00.01.0000</t>
  </si>
  <si>
    <t>Dinas Lingkungan Hidup</t>
  </si>
  <si>
    <t>PROGRAM PERENCANAAN LINGKUNGAN HIDUP</t>
  </si>
  <si>
    <t>2.11.02.2.01</t>
  </si>
  <si>
    <t>Rencana Perlindungan dan Pengelolaan Lingkungan Hidup (RPPLH) Kabupaten/Kota</t>
  </si>
  <si>
    <t>2.11.02.2.01.01</t>
  </si>
  <si>
    <t>Penyusunan dan Penetapan RPPLH Kabupaten/Kota</t>
  </si>
  <si>
    <t>2.11.02.2.02</t>
  </si>
  <si>
    <t>Penyelenggaraan Kajian Lingkungan Hidup Strategis (KLHS) Kabupaten/Kota</t>
  </si>
  <si>
    <t>2.11.02.2.02.01</t>
  </si>
  <si>
    <t>Pembuatan dan Pelaksanaan KLHS Rencana Tata Ruang</t>
  </si>
  <si>
    <t>2.11.02.2.02.02</t>
  </si>
  <si>
    <t>Pembuatan dan Pelaksanaan KLHS RPJPD/RPJMD</t>
  </si>
  <si>
    <t>PROGRAM PENGENDALIAN PENCEMARAN DAN/ATAU KERUSAKAN LINGKUNGAN HIDUP</t>
  </si>
  <si>
    <t>2.11.03.2.01</t>
  </si>
  <si>
    <t>Pencegahan Pencemaran dan/atau Kerusakan Lingkungan Hidup Kabupaten/Kota</t>
  </si>
  <si>
    <t>2.11.03.2.01.01</t>
  </si>
  <si>
    <t>Koordinasi, Sinkronisasi, dan Pelaksanaan Pencegahan Pencemaran Lingkungan Hidup Dilaksanakan terhadap Media Tanah, Air, Udara, dan Laut</t>
  </si>
  <si>
    <t>2.11.03.2.01.02</t>
  </si>
  <si>
    <t>Koordinasi, Sinkronisasi dan Pelaksanaan Pengendalian Emisi Gas Rumah Kaca, Mitigasi dan Adaptasi Perubahan Iklim</t>
  </si>
  <si>
    <t>2.11.03.2.01.03</t>
  </si>
  <si>
    <t>Pengelolaan Laboratorium Lingkungan Hidup Kabupaten/Kota</t>
  </si>
  <si>
    <t>2.11.03.2.02</t>
  </si>
  <si>
    <t>Penanggulangan Pencemaran dan/atau Kerusakan Lingkungan Hidup Kabupaten/Kota</t>
  </si>
  <si>
    <t>2.11.03.2.02.01</t>
  </si>
  <si>
    <t>Pemberian Informasi Peringatan Pencemaran dan/atau Kerusakan Lingkungan Hidup pada Masyarakat</t>
  </si>
  <si>
    <t>2.11.03.2.02.03</t>
  </si>
  <si>
    <t>Penghentian Pencemaran dan/atau Kerusakan Lingkungan Hidup</t>
  </si>
  <si>
    <t>2.11.04.2.01.05</t>
  </si>
  <si>
    <t>Pengelolaan Taman Keanekaragaman Hayati Lainnya</t>
  </si>
  <si>
    <t>PROGRAM PENGENDALIAN BAHAN BERBAHAYA DAN BERACUN (B3) DAN LIMBAH BAHAN BERBAHAYA DAN BERACUN (LIMBAH B3)</t>
  </si>
  <si>
    <t>2.11.05.2.01</t>
  </si>
  <si>
    <t>Penyimpanan Sementara Limbah B3</t>
  </si>
  <si>
    <t>2.11.05.2.01.02</t>
  </si>
  <si>
    <t>Verifikasi Lapangan untuk Memastikan Pemenuhan Persyaratan Administrasi dan Teknis Penyimpanan Sementara Limbah B3</t>
  </si>
  <si>
    <t>PROGRAM PEMBINAAN DAN PENGAWASAN TERHADAP IZIN LINGKUNGAN DAN IZIN PERLINDUNGAN DAN PENGELOLAAN LINGKUNGAN HIDUP (PPLH)</t>
  </si>
  <si>
    <t>2.11.06.2.01</t>
  </si>
  <si>
    <t>Pembinaan dan Pengawasan Terhadap Usaha dan/atau Kegiatan yang Izin Lingkungan dan Izin PPLH diterbitkan oleh Pemerintah Daerah Kabupaten/Kota</t>
  </si>
  <si>
    <t>2.11.06.2.01.01</t>
  </si>
  <si>
    <t>Fasilitasi Pemenuhan Ketentuan dan Kewajiban Izin Lingkungan dan/atau Izin PPLH</t>
  </si>
  <si>
    <t>2.11.06.2.01.03</t>
  </si>
  <si>
    <t>Pengawasan Usaha dan/atau Kegiatan yang Izin Lingkungan Hidup, Izin PPLH yang Diterbitkan oleh Pemerintah Daerah Kabupaten/Kota</t>
  </si>
  <si>
    <t>2.11.06.2.01.04</t>
  </si>
  <si>
    <t>Koordinasi dan Sinkronisasi Pengawasan dan Penerapan Sanksi Upaya dan Rencana PPLH</t>
  </si>
  <si>
    <t>PROGRAM PENINGKATAN PENDIDIKAN, PELATIHAN DAN PENYULUHAN LINGKUNGAN HIDUP UNTUK MASYARAKAT</t>
  </si>
  <si>
    <t>2.11.08.2.01</t>
  </si>
  <si>
    <t>Penyelenggaraan Pendidikan, Pelatihan, dan Penyuluhan Lingkungan Hidup untuk Lembaga Kemasyarakatan Tingkat Daerah Kabupaten/Kota</t>
  </si>
  <si>
    <t>2.11.08.2.01.01</t>
  </si>
  <si>
    <t>Peningkatan Kapasitas dan Kompetensi Sumber Daya Manusia Bidang Lingkungan Hidup untuk Lembaga Kemasyarakatan</t>
  </si>
  <si>
    <t>2.11.08.2.01.02</t>
  </si>
  <si>
    <t>Pendampingan Gerakan Peduli Lingkungan Hidup</t>
  </si>
  <si>
    <t>2.11.08.2.01.03</t>
  </si>
  <si>
    <t>Penyelenggaraan Penyuluhan dan Kampanye Lingkungan Hidup</t>
  </si>
  <si>
    <t>PROGRAM PENGHARGAAN LINGKUNGAN HIDUP UNTUK MASYARAKAT</t>
  </si>
  <si>
    <t>2.11.09.2.01</t>
  </si>
  <si>
    <t>Pemberian Penghargaan Lingkungan Hidup Tingkat Daerah Kabupaten/Kota</t>
  </si>
  <si>
    <t>2.11.09.2.01.01</t>
  </si>
  <si>
    <t>Penilaian Kinerja Masyarakat/Lembaga Masyarakat/Dunia Usaha/Dunia Pendidikan/ Filantropi dalam Perlindungan dan Pengelolaan Lingkungan Hidup</t>
  </si>
  <si>
    <t>PROGRAM PENANGANAN PENGADUAN LINGKUNGAN HIDUP</t>
  </si>
  <si>
    <t>2.11.10.2.01</t>
  </si>
  <si>
    <t>Penyelesaian Pengaduan Masyarakat di Bidang Perlindungan dan Pengelolaan Lingkungan Hidup (PPLH) Kabupaten/Kota</t>
  </si>
  <si>
    <t>2.11.10.2.01.01</t>
  </si>
  <si>
    <t>Pengelolaan Pengaduan Masyarakat terhadap PPLH Kabupaten/Kota</t>
  </si>
  <si>
    <t>PROGRAM PENGELOLAAN PERSAMPAHAN</t>
  </si>
  <si>
    <t>2.11.11.2.01</t>
  </si>
  <si>
    <t>Pengelolaan Sampah</t>
  </si>
  <si>
    <t>2.11.11.2.01.01</t>
  </si>
  <si>
    <t>Penyusunan Kebijakan dan Strategi Daerah Pengelolaan Sampah Kabupaten/Kota</t>
  </si>
  <si>
    <t>2.11.11.2.01.03</t>
  </si>
  <si>
    <t>Penanganan Sampah dengan melakukan Pemilahan, Pengumpulan, Pengangkutan, Pengolahan, dan Pemrosesan Akhir Sampah di TPA/TPST/SPA Kabupaten/Kota</t>
  </si>
  <si>
    <t>2.11.11.2.01.04</t>
  </si>
  <si>
    <t>Peningkatan Peran serta Masyarakat dalam Pengelolaan Persampahan</t>
  </si>
  <si>
    <t>Program Unggulan --&gt; Sosialisasi ke masyarakat, Pengadaan tong sampah, komposter dll (utk pengelolaan sampah berbasis RW)</t>
  </si>
  <si>
    <t>2.11.11.2.01.05</t>
  </si>
  <si>
    <t>Koordinasi dan Sinkronisasi Penyediaan Sarana dan Prasarana Pengelolaan Persampahan</t>
  </si>
  <si>
    <t>Program Unggulan --&gt; Pengadaan Viar utk TPS 3R &amp; untuk Masyarakat
DI_1605 pengadaan VIAR TPS3R menjadi 16 unit (5 TPS3R masih baik)
DI_2005 TPS3R yang direvitalisasi : Kuripan Kertoharjo, Jenggot, Kuripan Yosorejo, Soko Duwet, Banyurip (masuk usulan musrenbang (PK5 Kec. Pekalongan Selatan) --&gt; Prioritas Jenggot (@200jt) yang lain tunda
BM Instalasi Pengolahan Sampah Lainnya 200jt (@50jt) untuk beli apa.?
TAPD_0706 Viar total 11 unit
DI_2306 mendukung visi misi --&gt; VIAR 5 unit @44Juta
200 Juta utk Hibah Gerobak Sampah @5juta (40unit)</t>
  </si>
  <si>
    <t>X.XX.01.2.07.09</t>
  </si>
  <si>
    <t>Pengadaan Gedung Kantor atau Bangunan Lainnya</t>
  </si>
  <si>
    <t>disamakan dengan penetapan 2022</t>
  </si>
  <si>
    <t>diseragamkan</t>
  </si>
  <si>
    <t>75juta untuk penyusunan KLHS RPJPD/RPJMD</t>
  </si>
  <si>
    <t>menjadi 350jt</t>
  </si>
  <si>
    <t>200 Juta untuk pemeliharaan lapangan mataram
1,5M untuk Pembangunan Konstruksi alun-alun sisi utara</t>
  </si>
  <si>
    <t>50juta  untuk kerja bakti (peduli lingkungan hidup) anak sekolah</t>
  </si>
  <si>
    <t>kenaikan BBM 42.070.000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</si>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</sst>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  <font>
      <sz val="10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77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5" sqref="B5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160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75</v>
      </c>
      <c r="B4" s="22" t="s">
        <v>76</v>
      </c>
      <c r="C4" s="23">
        <f>SUM(C5,C11,C19,C23,C26,C31,C36,C39,C42,C48)</f>
        <v>30566584000</v>
      </c>
      <c r="D4" s="23">
        <f t="shared" ref="D4:J4" si="0">SUM(D5,D11,D19,D23,D26,D31,D36,D39,D42,D48)</f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470000000</v>
      </c>
      <c r="I4" s="23">
        <f t="shared" si="0"/>
        <v>2030000000</v>
      </c>
      <c r="J4" s="23">
        <f t="shared" si="0"/>
        <v>0</v>
      </c>
      <c r="K4" s="23">
        <f t="shared" ref="K4:K49" si="1">SUM(C4:J4)</f>
        <v>33066584000</v>
      </c>
      <c r="L4" s="24"/>
    </row>
    <row r="5" spans="1:12" outlineLevel="1" x14ac:dyDescent="0.4">
      <c r="A5" s="9">
        <v>9.0995370370370365E-2</v>
      </c>
      <c r="B5" s="10" t="s">
        <v>77</v>
      </c>
      <c r="C5" s="11">
        <f>SUM(C6,C8)</f>
        <v>75000000</v>
      </c>
      <c r="D5" s="11">
        <f t="shared" ref="D5:J5" si="2">SUM(D6,D8)</f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>SUM(C5:J5)</f>
        <v>75000000</v>
      </c>
      <c r="L5" s="12"/>
    </row>
    <row r="6" spans="1:12" ht="31" outlineLevel="2" x14ac:dyDescent="0.4">
      <c r="A6" s="13" t="s">
        <v>78</v>
      </c>
      <c r="B6" s="14" t="s">
        <v>79</v>
      </c>
      <c r="C6" s="15">
        <f t="shared" ref="C6:J6" si="3">SUM(C7)</f>
        <v>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0</v>
      </c>
      <c r="L6" s="16"/>
    </row>
    <row r="7" spans="1:12" ht="31" outlineLevel="3" x14ac:dyDescent="0.4">
      <c r="A7" s="17" t="s">
        <v>80</v>
      </c>
      <c r="B7" s="18" t="s">
        <v>81</v>
      </c>
      <c r="C7" s="19"/>
      <c r="D7" s="19"/>
      <c r="E7" s="19"/>
      <c r="F7" s="19"/>
      <c r="G7" s="19"/>
      <c r="H7" s="19"/>
      <c r="I7" s="19"/>
      <c r="J7" s="19"/>
      <c r="K7" s="19">
        <f t="shared" si="1"/>
        <v>0</v>
      </c>
      <c r="L7" s="20"/>
    </row>
    <row r="8" spans="1:12" ht="31" outlineLevel="2" x14ac:dyDescent="0.4">
      <c r="A8" s="13" t="s">
        <v>82</v>
      </c>
      <c r="B8" s="14" t="s">
        <v>83</v>
      </c>
      <c r="C8" s="15">
        <f t="shared" ref="C8:J8" si="4">SUM(C9:C10)</f>
        <v>75000000</v>
      </c>
      <c r="D8" s="15">
        <f t="shared" si="4"/>
        <v>0</v>
      </c>
      <c r="E8" s="15">
        <f t="shared" si="4"/>
        <v>0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1"/>
        <v>75000000</v>
      </c>
      <c r="L8" s="16"/>
    </row>
    <row r="9" spans="1:12" ht="31" outlineLevel="3" x14ac:dyDescent="0.4">
      <c r="A9" s="17" t="s">
        <v>84</v>
      </c>
      <c r="B9" s="18" t="s">
        <v>85</v>
      </c>
      <c r="C9" s="19"/>
      <c r="D9" s="19"/>
      <c r="E9" s="19"/>
      <c r="F9" s="19"/>
      <c r="G9" s="19"/>
      <c r="H9" s="19"/>
      <c r="I9" s="19"/>
      <c r="J9" s="19"/>
      <c r="K9" s="19">
        <f t="shared" si="1"/>
        <v>0</v>
      </c>
      <c r="L9" s="20"/>
    </row>
    <row r="10" spans="1:12" ht="31" outlineLevel="3" x14ac:dyDescent="0.4">
      <c r="A10" s="17" t="s">
        <v>86</v>
      </c>
      <c r="B10" s="18" t="s">
        <v>87</v>
      </c>
      <c r="C10" s="19">
        <v>75000000</v>
      </c>
      <c r="D10" s="19"/>
      <c r="E10" s="19"/>
      <c r="F10" s="19"/>
      <c r="G10" s="19"/>
      <c r="H10" s="19"/>
      <c r="I10" s="19"/>
      <c r="J10" s="19"/>
      <c r="K10" s="19">
        <f t="shared" si="1"/>
        <v>75000000</v>
      </c>
      <c r="L10" s="20" t="s">
        <v>155</v>
      </c>
    </row>
    <row r="11" spans="1:12" ht="31" outlineLevel="1" x14ac:dyDescent="0.4">
      <c r="A11" s="9">
        <v>9.1006944444444446E-2</v>
      </c>
      <c r="B11" s="10" t="s">
        <v>88</v>
      </c>
      <c r="C11" s="11">
        <f t="shared" ref="C11:J11" si="5">SUM(C12,C16)</f>
        <v>1385099000</v>
      </c>
      <c r="D11" s="11">
        <f t="shared" si="5"/>
        <v>0</v>
      </c>
      <c r="E11" s="11">
        <f t="shared" si="5"/>
        <v>0</v>
      </c>
      <c r="F11" s="11">
        <f t="shared" si="5"/>
        <v>0</v>
      </c>
      <c r="G11" s="11">
        <f t="shared" si="5"/>
        <v>0</v>
      </c>
      <c r="H11" s="11">
        <f t="shared" si="5"/>
        <v>0</v>
      </c>
      <c r="I11" s="11">
        <f t="shared" si="5"/>
        <v>0</v>
      </c>
      <c r="J11" s="11">
        <f t="shared" si="5"/>
        <v>0</v>
      </c>
      <c r="K11" s="11">
        <f t="shared" si="1"/>
        <v>1385099000</v>
      </c>
      <c r="L11" s="12"/>
    </row>
    <row r="12" spans="1:12" ht="31" outlineLevel="2" x14ac:dyDescent="0.4">
      <c r="A12" s="13" t="s">
        <v>89</v>
      </c>
      <c r="B12" s="14" t="s">
        <v>90</v>
      </c>
      <c r="C12" s="15">
        <f t="shared" ref="C12:J12" si="6">SUM(C13:C15)</f>
        <v>969099000</v>
      </c>
      <c r="D12" s="15">
        <f t="shared" si="6"/>
        <v>0</v>
      </c>
      <c r="E12" s="15">
        <f t="shared" si="6"/>
        <v>0</v>
      </c>
      <c r="F12" s="15">
        <f t="shared" si="6"/>
        <v>0</v>
      </c>
      <c r="G12" s="15">
        <f t="shared" si="6"/>
        <v>0</v>
      </c>
      <c r="H12" s="15">
        <f t="shared" si="6"/>
        <v>0</v>
      </c>
      <c r="I12" s="15">
        <f t="shared" si="6"/>
        <v>0</v>
      </c>
      <c r="J12" s="15">
        <f t="shared" si="6"/>
        <v>0</v>
      </c>
      <c r="K12" s="15">
        <f t="shared" si="1"/>
        <v>969099000</v>
      </c>
      <c r="L12" s="16"/>
    </row>
    <row r="13" spans="1:12" ht="62" outlineLevel="3" x14ac:dyDescent="0.4">
      <c r="A13" s="17" t="s">
        <v>91</v>
      </c>
      <c r="B13" s="18" t="s">
        <v>92</v>
      </c>
      <c r="C13" s="19">
        <v>635000000</v>
      </c>
      <c r="D13" s="19"/>
      <c r="E13" s="19"/>
      <c r="F13" s="19"/>
      <c r="G13" s="19"/>
      <c r="H13" s="19"/>
      <c r="I13" s="19"/>
      <c r="J13" s="19"/>
      <c r="K13" s="19">
        <f t="shared" si="1"/>
        <v>635000000</v>
      </c>
      <c r="L13" s="20"/>
    </row>
    <row r="14" spans="1:12" ht="46.5" outlineLevel="3" x14ac:dyDescent="0.4">
      <c r="A14" s="17" t="s">
        <v>93</v>
      </c>
      <c r="B14" s="18" t="s">
        <v>94</v>
      </c>
      <c r="C14" s="19">
        <v>25000000</v>
      </c>
      <c r="D14" s="19"/>
      <c r="E14" s="19"/>
      <c r="F14" s="19"/>
      <c r="G14" s="19"/>
      <c r="H14" s="19"/>
      <c r="I14" s="19"/>
      <c r="J14" s="19"/>
      <c r="K14" s="19">
        <f t="shared" si="1"/>
        <v>25000000</v>
      </c>
      <c r="L14" s="20"/>
    </row>
    <row r="15" spans="1:12" ht="31" outlineLevel="3" x14ac:dyDescent="0.4">
      <c r="A15" s="17" t="s">
        <v>95</v>
      </c>
      <c r="B15" s="18" t="s">
        <v>96</v>
      </c>
      <c r="C15" s="19">
        <v>309099000</v>
      </c>
      <c r="D15" s="19"/>
      <c r="E15" s="19"/>
      <c r="F15" s="19"/>
      <c r="G15" s="19"/>
      <c r="H15" s="19"/>
      <c r="I15" s="19"/>
      <c r="J15" s="19"/>
      <c r="K15" s="19">
        <f t="shared" si="1"/>
        <v>309099000</v>
      </c>
      <c r="L15" s="20"/>
    </row>
    <row r="16" spans="1:12" ht="31" outlineLevel="2" x14ac:dyDescent="0.4">
      <c r="A16" s="13" t="s">
        <v>97</v>
      </c>
      <c r="B16" s="14" t="s">
        <v>98</v>
      </c>
      <c r="C16" s="15">
        <f t="shared" ref="C16:J16" si="7">SUM(C17:C18)</f>
        <v>416000000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5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1"/>
        <v>416000000</v>
      </c>
      <c r="L16" s="16"/>
    </row>
    <row r="17" spans="1:12" ht="46.5" outlineLevel="3" x14ac:dyDescent="0.4">
      <c r="A17" s="17" t="s">
        <v>99</v>
      </c>
      <c r="B17" s="18" t="s">
        <v>100</v>
      </c>
      <c r="C17" s="19">
        <v>66000000</v>
      </c>
      <c r="D17" s="19"/>
      <c r="E17" s="19"/>
      <c r="F17" s="19"/>
      <c r="G17" s="19"/>
      <c r="H17" s="19"/>
      <c r="I17" s="19"/>
      <c r="J17" s="19"/>
      <c r="K17" s="19">
        <f t="shared" si="1"/>
        <v>66000000</v>
      </c>
      <c r="L17" s="20"/>
    </row>
    <row r="18" spans="1:12" ht="31" outlineLevel="3" x14ac:dyDescent="0.4">
      <c r="A18" s="17" t="s">
        <v>101</v>
      </c>
      <c r="B18" s="18" t="s">
        <v>102</v>
      </c>
      <c r="C18" s="19">
        <f>3611880000-3261880000</f>
        <v>350000000</v>
      </c>
      <c r="D18" s="19"/>
      <c r="E18" s="19"/>
      <c r="F18" s="19"/>
      <c r="G18" s="19"/>
      <c r="H18" s="19"/>
      <c r="I18" s="19"/>
      <c r="J18" s="19"/>
      <c r="K18" s="19">
        <f t="shared" si="1"/>
        <v>350000000</v>
      </c>
      <c r="L18" s="20" t="s">
        <v>156</v>
      </c>
    </row>
    <row r="19" spans="1:12" ht="31" outlineLevel="1" x14ac:dyDescent="0.4">
      <c r="A19" s="9">
        <v>9.1018518518518512E-2</v>
      </c>
      <c r="B19" s="10" t="s">
        <v>66</v>
      </c>
      <c r="C19" s="11">
        <f t="shared" ref="C19:J19" si="8">SUM(C20)</f>
        <v>5406276000</v>
      </c>
      <c r="D19" s="11">
        <f t="shared" si="8"/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200000000</v>
      </c>
      <c r="I19" s="11">
        <f t="shared" si="8"/>
        <v>1500000000</v>
      </c>
      <c r="J19" s="11">
        <f t="shared" si="8"/>
        <v>0</v>
      </c>
      <c r="K19" s="11">
        <f t="shared" si="1"/>
        <v>7106276000</v>
      </c>
      <c r="L19" s="12"/>
    </row>
    <row r="20" spans="1:12" ht="31" outlineLevel="2" x14ac:dyDescent="0.4">
      <c r="A20" s="13" t="s">
        <v>67</v>
      </c>
      <c r="B20" s="14" t="s">
        <v>68</v>
      </c>
      <c r="C20" s="15">
        <f t="shared" ref="C20:J20" si="9">SUM(C21:C22)</f>
        <v>5406276000</v>
      </c>
      <c r="D20" s="15">
        <f t="shared" si="9"/>
        <v>0</v>
      </c>
      <c r="E20" s="15">
        <f t="shared" si="9"/>
        <v>0</v>
      </c>
      <c r="F20" s="15">
        <f t="shared" si="9"/>
        <v>0</v>
      </c>
      <c r="G20" s="15">
        <f t="shared" si="9"/>
        <v>0</v>
      </c>
      <c r="H20" s="15">
        <f t="shared" si="9"/>
        <v>200000000</v>
      </c>
      <c r="I20" s="15">
        <f t="shared" si="9"/>
        <v>1500000000</v>
      </c>
      <c r="J20" s="15">
        <f t="shared" si="9"/>
        <v>0</v>
      </c>
      <c r="K20" s="15">
        <f t="shared" si="1"/>
        <v>7106276000</v>
      </c>
      <c r="L20" s="16"/>
    </row>
    <row r="21" spans="1:12" ht="46.5" outlineLevel="3" x14ac:dyDescent="0.4">
      <c r="A21" s="17" t="s">
        <v>69</v>
      </c>
      <c r="B21" s="18" t="s">
        <v>70</v>
      </c>
      <c r="C21" s="19">
        <f>4181276000-500000000+1350000000</f>
        <v>5031276000</v>
      </c>
      <c r="D21" s="19"/>
      <c r="E21" s="19"/>
      <c r="F21" s="19"/>
      <c r="G21" s="19"/>
      <c r="H21" s="19">
        <v>200000000</v>
      </c>
      <c r="I21" s="19">
        <v>1500000000</v>
      </c>
      <c r="J21" s="19"/>
      <c r="K21" s="19">
        <f t="shared" si="1"/>
        <v>6731276000</v>
      </c>
      <c r="L21" s="20" t="s">
        <v>157</v>
      </c>
    </row>
    <row r="22" spans="1:12" ht="31" outlineLevel="3" x14ac:dyDescent="0.4">
      <c r="A22" s="17" t="s">
        <v>103</v>
      </c>
      <c r="B22" s="18" t="s">
        <v>104</v>
      </c>
      <c r="C22" s="19">
        <v>375000000</v>
      </c>
      <c r="D22" s="19"/>
      <c r="E22" s="19"/>
      <c r="F22" s="19"/>
      <c r="G22" s="19"/>
      <c r="H22" s="19"/>
      <c r="I22" s="19"/>
      <c r="J22" s="19"/>
      <c r="K22" s="19">
        <f t="shared" si="1"/>
        <v>375000000</v>
      </c>
      <c r="L22" s="20"/>
    </row>
    <row r="23" spans="1:12" ht="46.5" outlineLevel="1" x14ac:dyDescent="0.4">
      <c r="A23" s="9">
        <v>9.1030092592592593E-2</v>
      </c>
      <c r="B23" s="10" t="s">
        <v>105</v>
      </c>
      <c r="C23" s="11">
        <f t="shared" ref="C23:J24" si="10">SUM(C24)</f>
        <v>2321000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  <c r="H23" s="11">
        <f t="shared" si="10"/>
        <v>0</v>
      </c>
      <c r="I23" s="11">
        <f t="shared" si="10"/>
        <v>0</v>
      </c>
      <c r="J23" s="11">
        <f t="shared" si="10"/>
        <v>0</v>
      </c>
      <c r="K23" s="11">
        <f t="shared" si="1"/>
        <v>2321000</v>
      </c>
      <c r="L23" s="12"/>
    </row>
    <row r="24" spans="1:12" outlineLevel="2" x14ac:dyDescent="0.4">
      <c r="A24" s="13" t="s">
        <v>106</v>
      </c>
      <c r="B24" s="14" t="s">
        <v>107</v>
      </c>
      <c r="C24" s="15">
        <f t="shared" si="10"/>
        <v>2321000</v>
      </c>
      <c r="D24" s="15">
        <f t="shared" si="10"/>
        <v>0</v>
      </c>
      <c r="E24" s="15">
        <f t="shared" si="10"/>
        <v>0</v>
      </c>
      <c r="F24" s="15">
        <f t="shared" si="10"/>
        <v>0</v>
      </c>
      <c r="G24" s="15">
        <f t="shared" si="10"/>
        <v>0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15">
        <f t="shared" si="1"/>
        <v>2321000</v>
      </c>
      <c r="L24" s="16"/>
    </row>
    <row r="25" spans="1:12" ht="46.5" outlineLevel="3" x14ac:dyDescent="0.4">
      <c r="A25" s="17" t="s">
        <v>108</v>
      </c>
      <c r="B25" s="18" t="s">
        <v>109</v>
      </c>
      <c r="C25" s="19">
        <v>2321000</v>
      </c>
      <c r="D25" s="19"/>
      <c r="E25" s="19"/>
      <c r="F25" s="19"/>
      <c r="G25" s="19"/>
      <c r="H25" s="19"/>
      <c r="I25" s="19"/>
      <c r="J25" s="19"/>
      <c r="K25" s="19">
        <f t="shared" si="1"/>
        <v>2321000</v>
      </c>
      <c r="L25" s="20"/>
    </row>
    <row r="26" spans="1:12" ht="62" outlineLevel="1" x14ac:dyDescent="0.4">
      <c r="A26" s="9">
        <v>9.1041666666666674E-2</v>
      </c>
      <c r="B26" s="10" t="s">
        <v>110</v>
      </c>
      <c r="C26" s="11">
        <f t="shared" ref="C26:J26" si="11">SUM(C27)</f>
        <v>160774000</v>
      </c>
      <c r="D26" s="11">
        <f t="shared" si="11"/>
        <v>0</v>
      </c>
      <c r="E26" s="11">
        <f t="shared" si="11"/>
        <v>0</v>
      </c>
      <c r="F26" s="11">
        <f t="shared" si="11"/>
        <v>0</v>
      </c>
      <c r="G26" s="11">
        <f t="shared" si="11"/>
        <v>0</v>
      </c>
      <c r="H26" s="11">
        <f t="shared" si="11"/>
        <v>0</v>
      </c>
      <c r="I26" s="11">
        <f t="shared" si="11"/>
        <v>0</v>
      </c>
      <c r="J26" s="11">
        <f t="shared" si="11"/>
        <v>0</v>
      </c>
      <c r="K26" s="11">
        <f t="shared" si="1"/>
        <v>160774000</v>
      </c>
      <c r="L26" s="12"/>
    </row>
    <row r="27" spans="1:12" ht="62" outlineLevel="2" x14ac:dyDescent="0.4">
      <c r="A27" s="13" t="s">
        <v>111</v>
      </c>
      <c r="B27" s="14" t="s">
        <v>112</v>
      </c>
      <c r="C27" s="15">
        <f t="shared" ref="C27:J27" si="12">SUM(C28:C30)</f>
        <v>160774000</v>
      </c>
      <c r="D27" s="15">
        <f t="shared" si="12"/>
        <v>0</v>
      </c>
      <c r="E27" s="15">
        <f t="shared" si="12"/>
        <v>0</v>
      </c>
      <c r="F27" s="15">
        <f t="shared" si="12"/>
        <v>0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"/>
        <v>160774000</v>
      </c>
      <c r="L27" s="16"/>
    </row>
    <row r="28" spans="1:12" ht="31" outlineLevel="3" x14ac:dyDescent="0.4">
      <c r="A28" s="17" t="s">
        <v>113</v>
      </c>
      <c r="B28" s="18" t="s">
        <v>114</v>
      </c>
      <c r="C28" s="19">
        <v>117624000</v>
      </c>
      <c r="D28" s="19"/>
      <c r="E28" s="19"/>
      <c r="F28" s="19"/>
      <c r="G28" s="19"/>
      <c r="H28" s="19"/>
      <c r="I28" s="19"/>
      <c r="J28" s="19"/>
      <c r="K28" s="19">
        <f t="shared" si="1"/>
        <v>117624000</v>
      </c>
      <c r="L28" s="20"/>
    </row>
    <row r="29" spans="1:12" ht="46.5" outlineLevel="3" x14ac:dyDescent="0.4">
      <c r="A29" s="17" t="s">
        <v>115</v>
      </c>
      <c r="B29" s="18" t="s">
        <v>116</v>
      </c>
      <c r="C29" s="19">
        <v>38150000</v>
      </c>
      <c r="D29" s="19"/>
      <c r="E29" s="19"/>
      <c r="F29" s="19"/>
      <c r="G29" s="19"/>
      <c r="H29" s="19"/>
      <c r="I29" s="19"/>
      <c r="J29" s="19"/>
      <c r="K29" s="19">
        <f t="shared" si="1"/>
        <v>38150000</v>
      </c>
      <c r="L29" s="20"/>
    </row>
    <row r="30" spans="1:12" ht="31" outlineLevel="3" x14ac:dyDescent="0.4">
      <c r="A30" s="17" t="s">
        <v>117</v>
      </c>
      <c r="B30" s="18" t="s">
        <v>118</v>
      </c>
      <c r="C30" s="19">
        <v>5000000</v>
      </c>
      <c r="D30" s="19"/>
      <c r="E30" s="19"/>
      <c r="F30" s="19"/>
      <c r="G30" s="19"/>
      <c r="H30" s="19"/>
      <c r="I30" s="19"/>
      <c r="J30" s="19"/>
      <c r="K30" s="19">
        <f t="shared" si="1"/>
        <v>5000000</v>
      </c>
      <c r="L30" s="20"/>
    </row>
    <row r="31" spans="1:12" ht="46.5" outlineLevel="1" x14ac:dyDescent="0.4">
      <c r="A31" s="9">
        <v>9.1064814814814821E-2</v>
      </c>
      <c r="B31" s="10" t="s">
        <v>119</v>
      </c>
      <c r="C31" s="11">
        <f t="shared" ref="C31:J31" si="13">SUM(C32)</f>
        <v>403906000</v>
      </c>
      <c r="D31" s="11">
        <f t="shared" si="13"/>
        <v>0</v>
      </c>
      <c r="E31" s="11">
        <f t="shared" si="13"/>
        <v>0</v>
      </c>
      <c r="F31" s="11">
        <f t="shared" si="13"/>
        <v>0</v>
      </c>
      <c r="G31" s="11">
        <f t="shared" si="13"/>
        <v>0</v>
      </c>
      <c r="H31" s="11">
        <f t="shared" si="13"/>
        <v>50000000</v>
      </c>
      <c r="I31" s="11">
        <f t="shared" si="13"/>
        <v>0</v>
      </c>
      <c r="J31" s="11">
        <f t="shared" si="13"/>
        <v>0</v>
      </c>
      <c r="K31" s="11">
        <f t="shared" si="1"/>
        <v>453906000</v>
      </c>
      <c r="L31" s="12"/>
    </row>
    <row r="32" spans="1:12" ht="46.5" outlineLevel="2" x14ac:dyDescent="0.4">
      <c r="A32" s="13" t="s">
        <v>120</v>
      </c>
      <c r="B32" s="14" t="s">
        <v>121</v>
      </c>
      <c r="C32" s="15">
        <f t="shared" ref="C32:J32" si="14">SUM(C33:C35)</f>
        <v>403906000</v>
      </c>
      <c r="D32" s="15">
        <f t="shared" si="14"/>
        <v>0</v>
      </c>
      <c r="E32" s="15">
        <f t="shared" si="14"/>
        <v>0</v>
      </c>
      <c r="F32" s="15">
        <f t="shared" si="14"/>
        <v>0</v>
      </c>
      <c r="G32" s="15">
        <f t="shared" si="14"/>
        <v>0</v>
      </c>
      <c r="H32" s="15">
        <f t="shared" si="14"/>
        <v>50000000</v>
      </c>
      <c r="I32" s="15">
        <f t="shared" si="14"/>
        <v>0</v>
      </c>
      <c r="J32" s="15">
        <f t="shared" si="14"/>
        <v>0</v>
      </c>
      <c r="K32" s="15">
        <f t="shared" si="1"/>
        <v>453906000</v>
      </c>
      <c r="L32" s="16"/>
    </row>
    <row r="33" spans="1:12" ht="46.5" outlineLevel="3" x14ac:dyDescent="0.4">
      <c r="A33" s="17" t="s">
        <v>122</v>
      </c>
      <c r="B33" s="18" t="s">
        <v>123</v>
      </c>
      <c r="C33" s="19">
        <v>100000000</v>
      </c>
      <c r="D33" s="19"/>
      <c r="E33" s="19"/>
      <c r="F33" s="19"/>
      <c r="G33" s="19"/>
      <c r="H33" s="19"/>
      <c r="I33" s="19"/>
      <c r="J33" s="19"/>
      <c r="K33" s="19">
        <f t="shared" si="1"/>
        <v>100000000</v>
      </c>
      <c r="L33" s="20"/>
    </row>
    <row r="34" spans="1:12" ht="31" outlineLevel="3" x14ac:dyDescent="0.4">
      <c r="A34" s="17" t="s">
        <v>124</v>
      </c>
      <c r="B34" s="18" t="s">
        <v>125</v>
      </c>
      <c r="C34" s="19">
        <v>60000000</v>
      </c>
      <c r="D34" s="19"/>
      <c r="E34" s="19"/>
      <c r="F34" s="19"/>
      <c r="G34" s="19"/>
      <c r="H34" s="19">
        <v>50000000</v>
      </c>
      <c r="I34" s="19"/>
      <c r="J34" s="19"/>
      <c r="K34" s="19">
        <f t="shared" si="1"/>
        <v>110000000</v>
      </c>
      <c r="L34" s="25" t="s">
        <v>158</v>
      </c>
    </row>
    <row r="35" spans="1:12" ht="31" outlineLevel="3" x14ac:dyDescent="0.4">
      <c r="A35" s="17" t="s">
        <v>126</v>
      </c>
      <c r="B35" s="18" t="s">
        <v>127</v>
      </c>
      <c r="C35" s="19">
        <v>243906000</v>
      </c>
      <c r="D35" s="19"/>
      <c r="E35" s="19"/>
      <c r="F35" s="19"/>
      <c r="G35" s="19"/>
      <c r="H35" s="19"/>
      <c r="I35" s="19"/>
      <c r="J35" s="19"/>
      <c r="K35" s="19">
        <f t="shared" si="1"/>
        <v>243906000</v>
      </c>
      <c r="L35" s="20"/>
    </row>
    <row r="36" spans="1:12" ht="31" outlineLevel="1" x14ac:dyDescent="0.4">
      <c r="A36" s="9">
        <v>9.1076388888888901E-2</v>
      </c>
      <c r="B36" s="10" t="s">
        <v>128</v>
      </c>
      <c r="C36" s="11">
        <f t="shared" ref="C36:J37" si="15">SUM(C37)</f>
        <v>88209000</v>
      </c>
      <c r="D36" s="11">
        <f t="shared" si="15"/>
        <v>0</v>
      </c>
      <c r="E36" s="11">
        <f t="shared" si="15"/>
        <v>0</v>
      </c>
      <c r="F36" s="11">
        <f t="shared" si="15"/>
        <v>0</v>
      </c>
      <c r="G36" s="11">
        <f t="shared" si="15"/>
        <v>0</v>
      </c>
      <c r="H36" s="11">
        <f t="shared" si="15"/>
        <v>0</v>
      </c>
      <c r="I36" s="11">
        <f t="shared" si="15"/>
        <v>0</v>
      </c>
      <c r="J36" s="11">
        <f t="shared" si="15"/>
        <v>0</v>
      </c>
      <c r="K36" s="11">
        <f t="shared" si="1"/>
        <v>88209000</v>
      </c>
      <c r="L36" s="12"/>
    </row>
    <row r="37" spans="1:12" ht="31" outlineLevel="2" x14ac:dyDescent="0.4">
      <c r="A37" s="13" t="s">
        <v>129</v>
      </c>
      <c r="B37" s="14" t="s">
        <v>130</v>
      </c>
      <c r="C37" s="15">
        <f t="shared" si="15"/>
        <v>88209000</v>
      </c>
      <c r="D37" s="15">
        <f t="shared" si="15"/>
        <v>0</v>
      </c>
      <c r="E37" s="15">
        <f t="shared" si="15"/>
        <v>0</v>
      </c>
      <c r="F37" s="15">
        <f t="shared" si="15"/>
        <v>0</v>
      </c>
      <c r="G37" s="15">
        <f t="shared" si="15"/>
        <v>0</v>
      </c>
      <c r="H37" s="15">
        <f t="shared" si="15"/>
        <v>0</v>
      </c>
      <c r="I37" s="15">
        <f t="shared" si="15"/>
        <v>0</v>
      </c>
      <c r="J37" s="15">
        <f t="shared" si="15"/>
        <v>0</v>
      </c>
      <c r="K37" s="15">
        <f t="shared" si="1"/>
        <v>88209000</v>
      </c>
      <c r="L37" s="16"/>
    </row>
    <row r="38" spans="1:12" ht="62" outlineLevel="3" x14ac:dyDescent="0.4">
      <c r="A38" s="17" t="s">
        <v>131</v>
      </c>
      <c r="B38" s="18" t="s">
        <v>132</v>
      </c>
      <c r="C38" s="19">
        <v>88209000</v>
      </c>
      <c r="D38" s="19"/>
      <c r="E38" s="19"/>
      <c r="F38" s="19"/>
      <c r="G38" s="19"/>
      <c r="H38" s="19"/>
      <c r="I38" s="19"/>
      <c r="J38" s="19"/>
      <c r="K38" s="19">
        <f t="shared" si="1"/>
        <v>88209000</v>
      </c>
      <c r="L38" s="20"/>
    </row>
    <row r="39" spans="1:12" ht="31" outlineLevel="1" x14ac:dyDescent="0.4">
      <c r="A39" s="9">
        <v>9.1087962962962954E-2</v>
      </c>
      <c r="B39" s="10" t="s">
        <v>133</v>
      </c>
      <c r="C39" s="11">
        <f t="shared" ref="C39:J40" si="16">SUM(C40)</f>
        <v>18570000</v>
      </c>
      <c r="D39" s="11">
        <f t="shared" si="16"/>
        <v>0</v>
      </c>
      <c r="E39" s="11">
        <f t="shared" si="16"/>
        <v>0</v>
      </c>
      <c r="F39" s="11">
        <f t="shared" si="16"/>
        <v>0</v>
      </c>
      <c r="G39" s="11">
        <f t="shared" si="16"/>
        <v>0</v>
      </c>
      <c r="H39" s="11">
        <f t="shared" si="16"/>
        <v>0</v>
      </c>
      <c r="I39" s="11">
        <f t="shared" si="16"/>
        <v>0</v>
      </c>
      <c r="J39" s="11">
        <f t="shared" si="16"/>
        <v>0</v>
      </c>
      <c r="K39" s="11">
        <f t="shared" si="1"/>
        <v>18570000</v>
      </c>
      <c r="L39" s="12"/>
    </row>
    <row r="40" spans="1:12" ht="46.5" outlineLevel="2" x14ac:dyDescent="0.4">
      <c r="A40" s="13" t="s">
        <v>134</v>
      </c>
      <c r="B40" s="14" t="s">
        <v>135</v>
      </c>
      <c r="C40" s="15">
        <f t="shared" si="16"/>
        <v>18570000</v>
      </c>
      <c r="D40" s="15">
        <f t="shared" si="16"/>
        <v>0</v>
      </c>
      <c r="E40" s="15">
        <f t="shared" si="16"/>
        <v>0</v>
      </c>
      <c r="F40" s="15">
        <f t="shared" si="16"/>
        <v>0</v>
      </c>
      <c r="G40" s="15">
        <f t="shared" si="16"/>
        <v>0</v>
      </c>
      <c r="H40" s="15">
        <f t="shared" si="16"/>
        <v>0</v>
      </c>
      <c r="I40" s="15">
        <f t="shared" si="16"/>
        <v>0</v>
      </c>
      <c r="J40" s="15">
        <f t="shared" si="16"/>
        <v>0</v>
      </c>
      <c r="K40" s="15">
        <f t="shared" si="1"/>
        <v>18570000</v>
      </c>
      <c r="L40" s="16"/>
    </row>
    <row r="41" spans="1:12" ht="31" outlineLevel="3" x14ac:dyDescent="0.4">
      <c r="A41" s="17" t="s">
        <v>136</v>
      </c>
      <c r="B41" s="18" t="s">
        <v>137</v>
      </c>
      <c r="C41" s="19">
        <v>18570000</v>
      </c>
      <c r="D41" s="19"/>
      <c r="E41" s="19"/>
      <c r="F41" s="19"/>
      <c r="G41" s="19"/>
      <c r="H41" s="19"/>
      <c r="I41" s="19"/>
      <c r="J41" s="19"/>
      <c r="K41" s="19">
        <f t="shared" si="1"/>
        <v>18570000</v>
      </c>
      <c r="L41" s="20"/>
    </row>
    <row r="42" spans="1:12" outlineLevel="1" x14ac:dyDescent="0.4">
      <c r="A42" s="9">
        <v>9.1099537037037034E-2</v>
      </c>
      <c r="B42" s="10" t="s">
        <v>138</v>
      </c>
      <c r="C42" s="11">
        <f t="shared" ref="C42:J42" si="17">SUM(C43)</f>
        <v>9155753000</v>
      </c>
      <c r="D42" s="11">
        <f t="shared" si="17"/>
        <v>0</v>
      </c>
      <c r="E42" s="11">
        <f t="shared" si="17"/>
        <v>0</v>
      </c>
      <c r="F42" s="11">
        <f t="shared" si="17"/>
        <v>0</v>
      </c>
      <c r="G42" s="11">
        <f t="shared" si="17"/>
        <v>0</v>
      </c>
      <c r="H42" s="11">
        <f t="shared" si="17"/>
        <v>220000000</v>
      </c>
      <c r="I42" s="11">
        <f t="shared" si="17"/>
        <v>530000000</v>
      </c>
      <c r="J42" s="11">
        <f t="shared" si="17"/>
        <v>0</v>
      </c>
      <c r="K42" s="11">
        <f t="shared" si="1"/>
        <v>9905753000</v>
      </c>
      <c r="L42" s="12"/>
    </row>
    <row r="43" spans="1:12" outlineLevel="2" x14ac:dyDescent="0.4">
      <c r="A43" s="13" t="s">
        <v>139</v>
      </c>
      <c r="B43" s="14" t="s">
        <v>140</v>
      </c>
      <c r="C43" s="15">
        <f t="shared" ref="C43:J43" si="18">SUM(C45:C47)</f>
        <v>9155753000</v>
      </c>
      <c r="D43" s="15">
        <f t="shared" si="18"/>
        <v>0</v>
      </c>
      <c r="E43" s="15">
        <f t="shared" si="18"/>
        <v>0</v>
      </c>
      <c r="F43" s="15">
        <f t="shared" si="18"/>
        <v>0</v>
      </c>
      <c r="G43" s="15">
        <f t="shared" si="18"/>
        <v>0</v>
      </c>
      <c r="H43" s="15">
        <f t="shared" si="18"/>
        <v>220000000</v>
      </c>
      <c r="I43" s="15">
        <f t="shared" si="18"/>
        <v>530000000</v>
      </c>
      <c r="J43" s="15">
        <f t="shared" si="18"/>
        <v>0</v>
      </c>
      <c r="K43" s="15">
        <f t="shared" si="1"/>
        <v>9905753000</v>
      </c>
      <c r="L43" s="16"/>
    </row>
    <row r="44" spans="1:12" ht="31" outlineLevel="3" x14ac:dyDescent="0.4">
      <c r="A44" s="17" t="s">
        <v>141</v>
      </c>
      <c r="B44" s="18" t="s">
        <v>142</v>
      </c>
      <c r="C44" s="19"/>
      <c r="D44" s="19"/>
      <c r="E44" s="19"/>
      <c r="F44" s="19"/>
      <c r="G44" s="19"/>
      <c r="H44" s="19"/>
      <c r="I44" s="19"/>
      <c r="J44" s="19"/>
      <c r="K44" s="19">
        <f t="shared" si="1"/>
        <v>0</v>
      </c>
      <c r="L44" s="20"/>
    </row>
    <row r="45" spans="1:12" ht="62" outlineLevel="3" x14ac:dyDescent="0.4">
      <c r="A45" s="17" t="s">
        <v>143</v>
      </c>
      <c r="B45" s="18" t="s">
        <v>144</v>
      </c>
      <c r="C45" s="19">
        <f>7029303000-50000000</f>
        <v>6979303000</v>
      </c>
      <c r="D45" s="19"/>
      <c r="E45" s="19"/>
      <c r="F45" s="19"/>
      <c r="G45" s="19"/>
      <c r="H45" s="19"/>
      <c r="I45" s="19"/>
      <c r="J45" s="19"/>
      <c r="K45" s="19">
        <f t="shared" si="1"/>
        <v>6979303000</v>
      </c>
      <c r="L45" s="20"/>
    </row>
    <row r="46" spans="1:12" ht="46.5" outlineLevel="3" x14ac:dyDescent="0.4">
      <c r="A46" s="17" t="s">
        <v>145</v>
      </c>
      <c r="B46" s="18" t="s">
        <v>146</v>
      </c>
      <c r="C46" s="19">
        <v>414562000</v>
      </c>
      <c r="D46" s="19"/>
      <c r="E46" s="19"/>
      <c r="F46" s="19"/>
      <c r="G46" s="19"/>
      <c r="H46" s="19"/>
      <c r="I46" s="19">
        <v>330000000</v>
      </c>
      <c r="J46" s="19"/>
      <c r="K46" s="19">
        <f t="shared" si="1"/>
        <v>744562000</v>
      </c>
      <c r="L46" s="20" t="s">
        <v>147</v>
      </c>
    </row>
    <row r="47" spans="1:12" ht="201.5" outlineLevel="3" x14ac:dyDescent="0.4">
      <c r="A47" s="17" t="s">
        <v>148</v>
      </c>
      <c r="B47" s="18" t="s">
        <v>149</v>
      </c>
      <c r="C47" s="19">
        <f>(3830000000+160000000-800000000-200000000-2990000000)+1521888000+(40000000*6)</f>
        <v>1761888000</v>
      </c>
      <c r="D47" s="19"/>
      <c r="E47" s="19"/>
      <c r="F47" s="19"/>
      <c r="G47" s="19"/>
      <c r="H47" s="19">
        <f>200000000+20000000</f>
        <v>220000000</v>
      </c>
      <c r="I47" s="19">
        <v>200000000</v>
      </c>
      <c r="J47" s="19"/>
      <c r="K47" s="19">
        <f t="shared" si="1"/>
        <v>2181888000</v>
      </c>
      <c r="L47" s="20" t="s">
        <v>150</v>
      </c>
    </row>
    <row r="48" spans="1:12" ht="31" outlineLevel="1" x14ac:dyDescent="0.4">
      <c r="A48" s="9" t="s">
        <v>12</v>
      </c>
      <c r="B48" s="10" t="s">
        <v>13</v>
      </c>
      <c r="C48" s="11">
        <f t="shared" ref="C48:J48" si="19">SUM(C49,C53,C57,C59,C69,C73)</f>
        <v>13870676000</v>
      </c>
      <c r="D48" s="11">
        <f t="shared" si="19"/>
        <v>0</v>
      </c>
      <c r="E48" s="11">
        <f t="shared" si="19"/>
        <v>0</v>
      </c>
      <c r="F48" s="11">
        <f t="shared" si="19"/>
        <v>0</v>
      </c>
      <c r="G48" s="11">
        <f t="shared" si="19"/>
        <v>0</v>
      </c>
      <c r="H48" s="11">
        <f t="shared" si="19"/>
        <v>0</v>
      </c>
      <c r="I48" s="11">
        <f t="shared" si="19"/>
        <v>0</v>
      </c>
      <c r="J48" s="11">
        <f t="shared" si="19"/>
        <v>0</v>
      </c>
      <c r="K48" s="11">
        <f t="shared" si="1"/>
        <v>13870676000</v>
      </c>
      <c r="L48" s="12"/>
    </row>
    <row r="49" spans="1:12" ht="31" outlineLevel="2" x14ac:dyDescent="0.4">
      <c r="A49" s="13" t="s">
        <v>14</v>
      </c>
      <c r="B49" s="14" t="s">
        <v>15</v>
      </c>
      <c r="C49" s="15">
        <f t="shared" ref="C49:J49" si="20">SUM(C50:C52)</f>
        <v>16000000</v>
      </c>
      <c r="D49" s="15">
        <f t="shared" si="20"/>
        <v>0</v>
      </c>
      <c r="E49" s="15">
        <f t="shared" si="20"/>
        <v>0</v>
      </c>
      <c r="F49" s="15">
        <f t="shared" si="20"/>
        <v>0</v>
      </c>
      <c r="G49" s="15">
        <f t="shared" si="20"/>
        <v>0</v>
      </c>
      <c r="H49" s="15">
        <f t="shared" si="20"/>
        <v>0</v>
      </c>
      <c r="I49" s="15">
        <f t="shared" si="20"/>
        <v>0</v>
      </c>
      <c r="J49" s="15">
        <f t="shared" si="20"/>
        <v>0</v>
      </c>
      <c r="K49" s="15">
        <f t="shared" si="1"/>
        <v>16000000</v>
      </c>
      <c r="L49" s="16"/>
    </row>
    <row r="50" spans="1:12" ht="31" outlineLevel="3" x14ac:dyDescent="0.4">
      <c r="A50" s="17" t="s">
        <v>16</v>
      </c>
      <c r="B50" s="18" t="s">
        <v>17</v>
      </c>
      <c r="C50" s="19">
        <v>2500000</v>
      </c>
      <c r="D50" s="19"/>
      <c r="E50" s="19"/>
      <c r="F50" s="19"/>
      <c r="G50" s="19"/>
      <c r="H50" s="19"/>
      <c r="I50" s="19"/>
      <c r="J50" s="19"/>
      <c r="K50" s="19">
        <f t="shared" ref="K50:K77" si="21">SUM(C50:J50)</f>
        <v>2500000</v>
      </c>
      <c r="L50" s="20" t="s">
        <v>154</v>
      </c>
    </row>
    <row r="51" spans="1:12" ht="31" outlineLevel="3" x14ac:dyDescent="0.4">
      <c r="A51" s="17" t="s">
        <v>18</v>
      </c>
      <c r="B51" s="18" t="s">
        <v>19</v>
      </c>
      <c r="C51" s="19">
        <v>1500000</v>
      </c>
      <c r="D51" s="19"/>
      <c r="E51" s="19"/>
      <c r="F51" s="19"/>
      <c r="G51" s="19"/>
      <c r="H51" s="19"/>
      <c r="I51" s="19"/>
      <c r="J51" s="19"/>
      <c r="K51" s="19">
        <f t="shared" si="21"/>
        <v>1500000</v>
      </c>
      <c r="L51" s="20" t="s">
        <v>154</v>
      </c>
    </row>
    <row r="52" spans="1:12" outlineLevel="3" x14ac:dyDescent="0.4">
      <c r="A52" s="17" t="s">
        <v>20</v>
      </c>
      <c r="B52" s="18" t="s">
        <v>21</v>
      </c>
      <c r="C52" s="19">
        <f>2500000+2500000+2000000+5000000</f>
        <v>12000000</v>
      </c>
      <c r="D52" s="19"/>
      <c r="E52" s="19"/>
      <c r="F52" s="19"/>
      <c r="G52" s="19"/>
      <c r="H52" s="19"/>
      <c r="I52" s="19"/>
      <c r="J52" s="19"/>
      <c r="K52" s="19">
        <f t="shared" si="21"/>
        <v>12000000</v>
      </c>
      <c r="L52" s="20" t="s">
        <v>154</v>
      </c>
    </row>
    <row r="53" spans="1:12" outlineLevel="2" x14ac:dyDescent="0.4">
      <c r="A53" s="13" t="s">
        <v>22</v>
      </c>
      <c r="B53" s="14" t="s">
        <v>23</v>
      </c>
      <c r="C53" s="15">
        <f t="shared" ref="C53:J53" si="22">SUM(C54:C56)</f>
        <v>10098974000</v>
      </c>
      <c r="D53" s="15">
        <f t="shared" si="22"/>
        <v>0</v>
      </c>
      <c r="E53" s="15">
        <f t="shared" si="22"/>
        <v>0</v>
      </c>
      <c r="F53" s="15">
        <f t="shared" si="22"/>
        <v>0</v>
      </c>
      <c r="G53" s="15">
        <f t="shared" si="22"/>
        <v>0</v>
      </c>
      <c r="H53" s="15">
        <f t="shared" si="22"/>
        <v>0</v>
      </c>
      <c r="I53" s="15">
        <f t="shared" si="22"/>
        <v>0</v>
      </c>
      <c r="J53" s="15">
        <f t="shared" si="22"/>
        <v>0</v>
      </c>
      <c r="K53" s="15">
        <f t="shared" si="21"/>
        <v>10098974000</v>
      </c>
      <c r="L53" s="16"/>
    </row>
    <row r="54" spans="1:12" outlineLevel="3" x14ac:dyDescent="0.4">
      <c r="A54" s="17" t="s">
        <v>24</v>
      </c>
      <c r="B54" s="18" t="s">
        <v>25</v>
      </c>
      <c r="C54" s="19">
        <v>9997324000</v>
      </c>
      <c r="D54" s="19"/>
      <c r="E54" s="19"/>
      <c r="F54" s="19"/>
      <c r="G54" s="19"/>
      <c r="H54" s="19"/>
      <c r="I54" s="19"/>
      <c r="J54" s="19"/>
      <c r="K54" s="19">
        <f t="shared" si="21"/>
        <v>9997324000</v>
      </c>
      <c r="L54" s="20"/>
    </row>
    <row r="55" spans="1:12" ht="31" outlineLevel="3" x14ac:dyDescent="0.4">
      <c r="A55" s="17" t="s">
        <v>26</v>
      </c>
      <c r="B55" s="18" t="s">
        <v>27</v>
      </c>
      <c r="C55" s="19">
        <v>100000000</v>
      </c>
      <c r="D55" s="19"/>
      <c r="E55" s="19"/>
      <c r="F55" s="19"/>
      <c r="G55" s="19"/>
      <c r="H55" s="19"/>
      <c r="I55" s="19"/>
      <c r="J55" s="19"/>
      <c r="K55" s="19">
        <f t="shared" si="21"/>
        <v>100000000</v>
      </c>
      <c r="L55" s="20"/>
    </row>
    <row r="56" spans="1:12" ht="31" outlineLevel="3" x14ac:dyDescent="0.4">
      <c r="A56" s="17" t="s">
        <v>28</v>
      </c>
      <c r="B56" s="18" t="s">
        <v>29</v>
      </c>
      <c r="C56" s="19">
        <v>1650000</v>
      </c>
      <c r="D56" s="19"/>
      <c r="E56" s="19"/>
      <c r="F56" s="19"/>
      <c r="G56" s="19"/>
      <c r="H56" s="19"/>
      <c r="I56" s="19"/>
      <c r="J56" s="19"/>
      <c r="K56" s="19">
        <f t="shared" si="21"/>
        <v>1650000</v>
      </c>
      <c r="L56" s="20"/>
    </row>
    <row r="57" spans="1:12" outlineLevel="2" x14ac:dyDescent="0.4">
      <c r="A57" s="13" t="s">
        <v>30</v>
      </c>
      <c r="B57" s="14" t="s">
        <v>31</v>
      </c>
      <c r="C57" s="15">
        <f t="shared" ref="C57:J57" si="23">SUM(C58)</f>
        <v>52532000</v>
      </c>
      <c r="D57" s="15">
        <f t="shared" si="23"/>
        <v>0</v>
      </c>
      <c r="E57" s="15">
        <f t="shared" si="23"/>
        <v>0</v>
      </c>
      <c r="F57" s="15">
        <f t="shared" si="23"/>
        <v>0</v>
      </c>
      <c r="G57" s="15">
        <f t="shared" si="23"/>
        <v>0</v>
      </c>
      <c r="H57" s="15">
        <f t="shared" si="23"/>
        <v>0</v>
      </c>
      <c r="I57" s="15">
        <f t="shared" si="23"/>
        <v>0</v>
      </c>
      <c r="J57" s="15">
        <f t="shared" si="23"/>
        <v>0</v>
      </c>
      <c r="K57" s="15">
        <f t="shared" si="21"/>
        <v>52532000</v>
      </c>
      <c r="L57" s="16"/>
    </row>
    <row r="58" spans="1:12" ht="31" outlineLevel="3" x14ac:dyDescent="0.4">
      <c r="A58" s="17" t="s">
        <v>32</v>
      </c>
      <c r="B58" s="18" t="s">
        <v>33</v>
      </c>
      <c r="C58" s="19">
        <v>52532000</v>
      </c>
      <c r="D58" s="19"/>
      <c r="E58" s="19"/>
      <c r="F58" s="19"/>
      <c r="G58" s="19"/>
      <c r="H58" s="19"/>
      <c r="I58" s="19"/>
      <c r="J58" s="19"/>
      <c r="K58" s="19">
        <f t="shared" si="21"/>
        <v>52532000</v>
      </c>
      <c r="L58" s="20"/>
    </row>
    <row r="59" spans="1:12" outlineLevel="2" x14ac:dyDescent="0.4">
      <c r="A59" s="13" t="s">
        <v>34</v>
      </c>
      <c r="B59" s="14" t="s">
        <v>35</v>
      </c>
      <c r="C59" s="15">
        <f t="shared" ref="C59:J59" si="24">SUM(C60:C66)</f>
        <v>371750000</v>
      </c>
      <c r="D59" s="15">
        <f t="shared" si="24"/>
        <v>0</v>
      </c>
      <c r="E59" s="15">
        <f t="shared" si="24"/>
        <v>0</v>
      </c>
      <c r="F59" s="15">
        <f t="shared" si="24"/>
        <v>0</v>
      </c>
      <c r="G59" s="15">
        <f t="shared" si="24"/>
        <v>0</v>
      </c>
      <c r="H59" s="15">
        <f t="shared" si="24"/>
        <v>0</v>
      </c>
      <c r="I59" s="15">
        <f t="shared" si="24"/>
        <v>0</v>
      </c>
      <c r="J59" s="15">
        <f t="shared" si="24"/>
        <v>0</v>
      </c>
      <c r="K59" s="15">
        <f t="shared" si="21"/>
        <v>371750000</v>
      </c>
      <c r="L59" s="16"/>
    </row>
    <row r="60" spans="1:12" ht="31" outlineLevel="3" x14ac:dyDescent="0.4">
      <c r="A60" s="17" t="s">
        <v>36</v>
      </c>
      <c r="B60" s="18" t="s">
        <v>37</v>
      </c>
      <c r="C60" s="19">
        <v>5700000</v>
      </c>
      <c r="D60" s="19"/>
      <c r="E60" s="19"/>
      <c r="F60" s="19"/>
      <c r="G60" s="19"/>
      <c r="H60" s="19"/>
      <c r="I60" s="19"/>
      <c r="J60" s="19"/>
      <c r="K60" s="19">
        <f t="shared" si="21"/>
        <v>5700000</v>
      </c>
      <c r="L60" s="20"/>
    </row>
    <row r="61" spans="1:12" outlineLevel="3" x14ac:dyDescent="0.4">
      <c r="A61" s="17" t="s">
        <v>38</v>
      </c>
      <c r="B61" s="18" t="s">
        <v>39</v>
      </c>
      <c r="C61" s="19">
        <v>122350000</v>
      </c>
      <c r="D61" s="19"/>
      <c r="E61" s="19"/>
      <c r="F61" s="19"/>
      <c r="G61" s="19"/>
      <c r="H61" s="19"/>
      <c r="I61" s="19"/>
      <c r="J61" s="19"/>
      <c r="K61" s="19">
        <f t="shared" si="21"/>
        <v>122350000</v>
      </c>
      <c r="L61" s="20"/>
    </row>
    <row r="62" spans="1:12" outlineLevel="3" x14ac:dyDescent="0.4">
      <c r="A62" s="17" t="s">
        <v>40</v>
      </c>
      <c r="B62" s="18" t="s">
        <v>41</v>
      </c>
      <c r="C62" s="19">
        <v>1000000</v>
      </c>
      <c r="D62" s="19"/>
      <c r="E62" s="19"/>
      <c r="F62" s="19"/>
      <c r="G62" s="19"/>
      <c r="H62" s="19"/>
      <c r="I62" s="19"/>
      <c r="J62" s="19"/>
      <c r="K62" s="19">
        <f t="shared" si="21"/>
        <v>1000000</v>
      </c>
      <c r="L62" s="20"/>
    </row>
    <row r="63" spans="1:12" outlineLevel="3" x14ac:dyDescent="0.4">
      <c r="A63" s="17" t="s">
        <v>42</v>
      </c>
      <c r="B63" s="18" t="s">
        <v>43</v>
      </c>
      <c r="C63" s="19">
        <v>115700000</v>
      </c>
      <c r="D63" s="19"/>
      <c r="E63" s="19"/>
      <c r="F63" s="19"/>
      <c r="G63" s="19"/>
      <c r="H63" s="19"/>
      <c r="I63" s="19"/>
      <c r="J63" s="19"/>
      <c r="K63" s="19">
        <f t="shared" si="21"/>
        <v>115700000</v>
      </c>
      <c r="L63" s="20"/>
    </row>
    <row r="64" spans="1:12" outlineLevel="3" x14ac:dyDescent="0.4">
      <c r="A64" s="17" t="s">
        <v>44</v>
      </c>
      <c r="B64" s="18" t="s">
        <v>45</v>
      </c>
      <c r="C64" s="19">
        <v>24500000</v>
      </c>
      <c r="D64" s="19"/>
      <c r="E64" s="19"/>
      <c r="F64" s="19"/>
      <c r="G64" s="19"/>
      <c r="H64" s="19"/>
      <c r="I64" s="19"/>
      <c r="J64" s="19"/>
      <c r="K64" s="19">
        <f t="shared" si="21"/>
        <v>24500000</v>
      </c>
      <c r="L64" s="20"/>
    </row>
    <row r="65" spans="1:12" ht="31" outlineLevel="3" x14ac:dyDescent="0.4">
      <c r="A65" s="17" t="s">
        <v>46</v>
      </c>
      <c r="B65" s="18" t="s">
        <v>47</v>
      </c>
      <c r="C65" s="19">
        <v>2500000</v>
      </c>
      <c r="D65" s="19"/>
      <c r="E65" s="19"/>
      <c r="F65" s="19"/>
      <c r="G65" s="19"/>
      <c r="H65" s="19"/>
      <c r="I65" s="19"/>
      <c r="J65" s="19"/>
      <c r="K65" s="19">
        <f t="shared" si="21"/>
        <v>2500000</v>
      </c>
      <c r="L65" s="20"/>
    </row>
    <row r="66" spans="1:12" ht="31" outlineLevel="3" x14ac:dyDescent="0.4">
      <c r="A66" s="17" t="s">
        <v>48</v>
      </c>
      <c r="B66" s="18" t="s">
        <v>49</v>
      </c>
      <c r="C66" s="19">
        <f>75372000-14556000+39184000</f>
        <v>100000000</v>
      </c>
      <c r="D66" s="19"/>
      <c r="E66" s="19"/>
      <c r="F66" s="19"/>
      <c r="G66" s="19"/>
      <c r="H66" s="19"/>
      <c r="I66" s="19"/>
      <c r="J66" s="19"/>
      <c r="K66" s="19">
        <f t="shared" si="21"/>
        <v>100000000</v>
      </c>
      <c r="L66" s="20"/>
    </row>
    <row r="67" spans="1:12" ht="31" outlineLevel="2" x14ac:dyDescent="0.4">
      <c r="A67" s="13" t="s">
        <v>71</v>
      </c>
      <c r="B67" s="14" t="s">
        <v>72</v>
      </c>
      <c r="C67" s="15"/>
      <c r="D67" s="15"/>
      <c r="E67" s="15"/>
      <c r="F67" s="15"/>
      <c r="G67" s="15"/>
      <c r="H67" s="15"/>
      <c r="I67" s="15"/>
      <c r="J67" s="15"/>
      <c r="K67" s="15">
        <f t="shared" si="21"/>
        <v>0</v>
      </c>
      <c r="L67" s="16"/>
    </row>
    <row r="68" spans="1:12" ht="31" outlineLevel="3" x14ac:dyDescent="0.4">
      <c r="A68" s="17" t="s">
        <v>151</v>
      </c>
      <c r="B68" s="18" t="s">
        <v>152</v>
      </c>
      <c r="C68" s="19"/>
      <c r="D68" s="19"/>
      <c r="E68" s="19"/>
      <c r="F68" s="19"/>
      <c r="G68" s="19"/>
      <c r="H68" s="19"/>
      <c r="I68" s="19"/>
      <c r="J68" s="19"/>
      <c r="K68" s="19">
        <f t="shared" si="21"/>
        <v>0</v>
      </c>
      <c r="L68" s="20"/>
    </row>
    <row r="69" spans="1:12" ht="31" outlineLevel="2" x14ac:dyDescent="0.4">
      <c r="A69" s="13" t="s">
        <v>50</v>
      </c>
      <c r="B69" s="14" t="s">
        <v>51</v>
      </c>
      <c r="C69" s="15">
        <f t="shared" ref="C69:J69" si="25">SUM(C70:C72)</f>
        <v>575894000</v>
      </c>
      <c r="D69" s="15">
        <f t="shared" si="25"/>
        <v>0</v>
      </c>
      <c r="E69" s="15">
        <f t="shared" si="25"/>
        <v>0</v>
      </c>
      <c r="F69" s="15">
        <f t="shared" si="25"/>
        <v>0</v>
      </c>
      <c r="G69" s="15">
        <f t="shared" si="25"/>
        <v>0</v>
      </c>
      <c r="H69" s="15">
        <f t="shared" si="25"/>
        <v>0</v>
      </c>
      <c r="I69" s="15">
        <f t="shared" si="25"/>
        <v>0</v>
      </c>
      <c r="J69" s="15">
        <f t="shared" si="25"/>
        <v>0</v>
      </c>
      <c r="K69" s="15">
        <f t="shared" si="21"/>
        <v>575894000</v>
      </c>
      <c r="L69" s="16"/>
    </row>
    <row r="70" spans="1:12" outlineLevel="3" x14ac:dyDescent="0.4">
      <c r="A70" s="17" t="s">
        <v>52</v>
      </c>
      <c r="B70" s="18" t="s">
        <v>53</v>
      </c>
      <c r="C70" s="19">
        <f>2400000+100000</f>
        <v>2500000</v>
      </c>
      <c r="D70" s="19"/>
      <c r="E70" s="19"/>
      <c r="F70" s="19"/>
      <c r="G70" s="19"/>
      <c r="H70" s="19"/>
      <c r="I70" s="19"/>
      <c r="J70" s="19"/>
      <c r="K70" s="19">
        <f t="shared" si="21"/>
        <v>2500000</v>
      </c>
      <c r="L70" s="20" t="s">
        <v>153</v>
      </c>
    </row>
    <row r="71" spans="1:12" ht="31" outlineLevel="3" x14ac:dyDescent="0.4">
      <c r="A71" s="17" t="s">
        <v>54</v>
      </c>
      <c r="B71" s="18" t="s">
        <v>55</v>
      </c>
      <c r="C71" s="19">
        <v>267600000</v>
      </c>
      <c r="D71" s="19"/>
      <c r="E71" s="19"/>
      <c r="F71" s="19"/>
      <c r="G71" s="19"/>
      <c r="H71" s="19"/>
      <c r="I71" s="19"/>
      <c r="J71" s="19"/>
      <c r="K71" s="19">
        <f t="shared" si="21"/>
        <v>267600000</v>
      </c>
      <c r="L71" s="20"/>
    </row>
    <row r="72" spans="1:12" outlineLevel="3" x14ac:dyDescent="0.4">
      <c r="A72" s="17" t="s">
        <v>56</v>
      </c>
      <c r="B72" s="18" t="s">
        <v>57</v>
      </c>
      <c r="C72" s="19">
        <v>305794000</v>
      </c>
      <c r="D72" s="19"/>
      <c r="E72" s="19"/>
      <c r="F72" s="19"/>
      <c r="G72" s="19"/>
      <c r="H72" s="19"/>
      <c r="I72" s="19"/>
      <c r="J72" s="19"/>
      <c r="K72" s="19">
        <f t="shared" si="21"/>
        <v>305794000</v>
      </c>
      <c r="L72" s="20"/>
    </row>
    <row r="73" spans="1:12" ht="31" outlineLevel="2" x14ac:dyDescent="0.4">
      <c r="A73" s="13" t="s">
        <v>58</v>
      </c>
      <c r="B73" s="14" t="s">
        <v>59</v>
      </c>
      <c r="C73" s="15">
        <f t="shared" ref="C73:J73" si="26">SUM(C74:C77)</f>
        <v>2755526000</v>
      </c>
      <c r="D73" s="15">
        <f t="shared" si="26"/>
        <v>0</v>
      </c>
      <c r="E73" s="15">
        <f t="shared" si="26"/>
        <v>0</v>
      </c>
      <c r="F73" s="15">
        <f t="shared" si="26"/>
        <v>0</v>
      </c>
      <c r="G73" s="15">
        <f t="shared" si="26"/>
        <v>0</v>
      </c>
      <c r="H73" s="15">
        <f t="shared" si="26"/>
        <v>0</v>
      </c>
      <c r="I73" s="15">
        <f t="shared" si="26"/>
        <v>0</v>
      </c>
      <c r="J73" s="15">
        <f t="shared" si="26"/>
        <v>0</v>
      </c>
      <c r="K73" s="15">
        <f t="shared" si="21"/>
        <v>2755526000</v>
      </c>
      <c r="L73" s="16"/>
    </row>
    <row r="74" spans="1:12" ht="46.5" outlineLevel="3" x14ac:dyDescent="0.4">
      <c r="A74" s="17" t="s">
        <v>60</v>
      </c>
      <c r="B74" s="18" t="s">
        <v>61</v>
      </c>
      <c r="C74" s="19">
        <f>183776000+42070400-400</f>
        <v>225846000</v>
      </c>
      <c r="D74" s="19"/>
      <c r="E74" s="19"/>
      <c r="F74" s="19"/>
      <c r="G74" s="19"/>
      <c r="H74" s="19"/>
      <c r="I74" s="19"/>
      <c r="J74" s="19"/>
      <c r="K74" s="19">
        <f t="shared" si="21"/>
        <v>225846000</v>
      </c>
      <c r="L74" s="20" t="s">
        <v>159</v>
      </c>
    </row>
    <row r="75" spans="1:12" ht="31" outlineLevel="3" x14ac:dyDescent="0.4">
      <c r="A75" s="17" t="s">
        <v>73</v>
      </c>
      <c r="B75" s="18" t="s">
        <v>74</v>
      </c>
      <c r="C75" s="19">
        <f>2392580500-500</f>
        <v>2392580000</v>
      </c>
      <c r="D75" s="19"/>
      <c r="E75" s="19"/>
      <c r="F75" s="19"/>
      <c r="G75" s="19"/>
      <c r="H75" s="19"/>
      <c r="I75" s="19"/>
      <c r="J75" s="19"/>
      <c r="K75" s="19">
        <f t="shared" si="21"/>
        <v>2392580000</v>
      </c>
      <c r="L75" s="20"/>
    </row>
    <row r="76" spans="1:12" ht="31" outlineLevel="3" x14ac:dyDescent="0.4">
      <c r="A76" s="17" t="s">
        <v>62</v>
      </c>
      <c r="B76" s="18" t="s">
        <v>63</v>
      </c>
      <c r="C76" s="19">
        <v>112100000</v>
      </c>
      <c r="D76" s="19"/>
      <c r="E76" s="19"/>
      <c r="F76" s="19"/>
      <c r="G76" s="19"/>
      <c r="H76" s="19"/>
      <c r="I76" s="19"/>
      <c r="J76" s="19"/>
      <c r="K76" s="19">
        <f t="shared" si="21"/>
        <v>112100000</v>
      </c>
      <c r="L76" s="20"/>
    </row>
    <row r="77" spans="1:12" ht="46.5" outlineLevel="3" x14ac:dyDescent="0.4">
      <c r="A77" s="17" t="s">
        <v>64</v>
      </c>
      <c r="B77" s="18" t="s">
        <v>65</v>
      </c>
      <c r="C77" s="19">
        <v>25000000</v>
      </c>
      <c r="D77" s="19"/>
      <c r="E77" s="19"/>
      <c r="F77" s="19"/>
      <c r="G77" s="19"/>
      <c r="H77" s="19"/>
      <c r="I77" s="19"/>
      <c r="J77" s="19"/>
      <c r="K77" s="19">
        <f t="shared" si="21"/>
        <v>25000000</v>
      </c>
      <c r="L77" s="20"/>
    </row>
  </sheetData>
  <autoFilter ref="A3:L77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2022-06-27T05:29:47Z</dcterms:modified>
</cp:coreProperties>
</file>