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1C7BE581-6A58-4EA5-AAE0-FFD3F7485A62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RKPD2023!$A$3:$L$61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1" i="1" l="1"/>
  <c r="C60" i="1"/>
  <c r="K60" i="1" s="1"/>
  <c r="C59" i="1"/>
  <c r="J58" i="1"/>
  <c r="I58" i="1"/>
  <c r="H58" i="1"/>
  <c r="G58" i="1"/>
  <c r="F58" i="1"/>
  <c r="E58" i="1"/>
  <c r="D58" i="1"/>
  <c r="K57" i="1"/>
  <c r="K56" i="1"/>
  <c r="J55" i="1"/>
  <c r="I55" i="1"/>
  <c r="H55" i="1"/>
  <c r="G55" i="1"/>
  <c r="F55" i="1"/>
  <c r="E55" i="1"/>
  <c r="D55" i="1"/>
  <c r="C55" i="1"/>
  <c r="C54" i="1"/>
  <c r="C53" i="1"/>
  <c r="K53" i="1" s="1"/>
  <c r="K52" i="1"/>
  <c r="K51" i="1"/>
  <c r="K50" i="1"/>
  <c r="K49" i="1"/>
  <c r="K48" i="1"/>
  <c r="J47" i="1"/>
  <c r="I47" i="1"/>
  <c r="H47" i="1"/>
  <c r="G47" i="1"/>
  <c r="F47" i="1"/>
  <c r="E47" i="1"/>
  <c r="D47" i="1"/>
  <c r="H46" i="1"/>
  <c r="H44" i="1" s="1"/>
  <c r="G46" i="1"/>
  <c r="G44" i="1" s="1"/>
  <c r="K45" i="1"/>
  <c r="J44" i="1"/>
  <c r="I44" i="1"/>
  <c r="F44" i="1"/>
  <c r="E44" i="1"/>
  <c r="D44" i="1"/>
  <c r="C44" i="1"/>
  <c r="K43" i="1"/>
  <c r="K42" i="1"/>
  <c r="K41" i="1"/>
  <c r="J40" i="1"/>
  <c r="I40" i="1"/>
  <c r="H40" i="1"/>
  <c r="G40" i="1"/>
  <c r="F40" i="1"/>
  <c r="E40" i="1"/>
  <c r="D40" i="1"/>
  <c r="C40" i="1"/>
  <c r="C39" i="1"/>
  <c r="K39" i="1" s="1"/>
  <c r="K38" i="1"/>
  <c r="K37" i="1"/>
  <c r="J36" i="1"/>
  <c r="I36" i="1"/>
  <c r="H36" i="1"/>
  <c r="G36" i="1"/>
  <c r="F36" i="1"/>
  <c r="E36" i="1"/>
  <c r="D36" i="1"/>
  <c r="K34" i="1"/>
  <c r="J33" i="1"/>
  <c r="I33" i="1"/>
  <c r="H33" i="1"/>
  <c r="G33" i="1"/>
  <c r="F33" i="1"/>
  <c r="E33" i="1"/>
  <c r="D33" i="1"/>
  <c r="C33" i="1"/>
  <c r="K32" i="1"/>
  <c r="K31" i="1"/>
  <c r="J30" i="1"/>
  <c r="I30" i="1"/>
  <c r="H30" i="1"/>
  <c r="G30" i="1"/>
  <c r="F30" i="1"/>
  <c r="E30" i="1"/>
  <c r="D30" i="1"/>
  <c r="C30" i="1"/>
  <c r="K29" i="1"/>
  <c r="J28" i="1"/>
  <c r="I28" i="1"/>
  <c r="H28" i="1"/>
  <c r="G28" i="1"/>
  <c r="F28" i="1"/>
  <c r="E28" i="1"/>
  <c r="D28" i="1"/>
  <c r="C28" i="1"/>
  <c r="K27" i="1"/>
  <c r="K26" i="1"/>
  <c r="K25" i="1"/>
  <c r="K24" i="1"/>
  <c r="C23" i="1"/>
  <c r="K23" i="1" s="1"/>
  <c r="K22" i="1"/>
  <c r="J21" i="1"/>
  <c r="I21" i="1"/>
  <c r="H21" i="1"/>
  <c r="G21" i="1"/>
  <c r="F21" i="1"/>
  <c r="E21" i="1"/>
  <c r="D21" i="1"/>
  <c r="K19" i="1"/>
  <c r="J18" i="1"/>
  <c r="I18" i="1"/>
  <c r="H18" i="1"/>
  <c r="G18" i="1"/>
  <c r="F18" i="1"/>
  <c r="E18" i="1"/>
  <c r="D18" i="1"/>
  <c r="C18" i="1"/>
  <c r="C17" i="1"/>
  <c r="K16" i="1"/>
  <c r="G15" i="1"/>
  <c r="G14" i="1" s="1"/>
  <c r="C15" i="1"/>
  <c r="J14" i="1"/>
  <c r="I14" i="1"/>
  <c r="H14" i="1"/>
  <c r="F14" i="1"/>
  <c r="E14" i="1"/>
  <c r="D14" i="1"/>
  <c r="K13" i="1"/>
  <c r="K12" i="1"/>
  <c r="K11" i="1"/>
  <c r="K10" i="1"/>
  <c r="K9" i="1"/>
  <c r="C8" i="1"/>
  <c r="K8" i="1" s="1"/>
  <c r="K7" i="1"/>
  <c r="J6" i="1"/>
  <c r="I6" i="1"/>
  <c r="H6" i="1"/>
  <c r="G6" i="1"/>
  <c r="F6" i="1"/>
  <c r="E6" i="1"/>
  <c r="D6" i="1"/>
  <c r="C47" i="1" l="1"/>
  <c r="K47" i="1" s="1"/>
  <c r="C6" i="1"/>
  <c r="K6" i="1" s="1"/>
  <c r="C21" i="1"/>
  <c r="K21" i="1" s="1"/>
  <c r="G20" i="1"/>
  <c r="D5" i="1"/>
  <c r="E35" i="1"/>
  <c r="I35" i="1"/>
  <c r="K46" i="1"/>
  <c r="F5" i="1"/>
  <c r="E20" i="1"/>
  <c r="I20" i="1"/>
  <c r="K17" i="1"/>
  <c r="C14" i="1"/>
  <c r="K14" i="1" s="1"/>
  <c r="H20" i="1"/>
  <c r="H5" i="1"/>
  <c r="E5" i="1"/>
  <c r="I5" i="1"/>
  <c r="K15" i="1"/>
  <c r="J5" i="1"/>
  <c r="D35" i="1"/>
  <c r="H35" i="1"/>
  <c r="F20" i="1"/>
  <c r="J20" i="1"/>
  <c r="G5" i="1"/>
  <c r="D20" i="1"/>
  <c r="G35" i="1"/>
  <c r="K40" i="1"/>
  <c r="K18" i="1"/>
  <c r="K28" i="1"/>
  <c r="K33" i="1"/>
  <c r="F35" i="1"/>
  <c r="J35" i="1"/>
  <c r="C58" i="1"/>
  <c r="K59" i="1"/>
  <c r="K30" i="1"/>
  <c r="K44" i="1"/>
  <c r="K55" i="1"/>
  <c r="C36" i="1"/>
  <c r="K54" i="1"/>
  <c r="J4" i="1" l="1"/>
  <c r="C20" i="1"/>
  <c r="K20" i="1" s="1"/>
  <c r="C5" i="1"/>
  <c r="K5" i="1" s="1"/>
  <c r="E4" i="1"/>
  <c r="I4" i="1"/>
  <c r="D4" i="1"/>
  <c r="F4" i="1"/>
  <c r="H4" i="1"/>
  <c r="G4" i="1"/>
  <c r="K58" i="1"/>
  <c r="K36" i="1"/>
  <c r="C35" i="1"/>
  <c r="C4" i="1" l="1"/>
  <c r="K4" i="1" s="1"/>
  <c r="K35" i="1"/>
</calcChain>
</file>

<file path=xl/sharedStrings.xml><?xml version="1.0" encoding="utf-8"?>
<sst xmlns="http://schemas.openxmlformats.org/spreadsheetml/2006/main" count="133" uniqueCount="131">
  <si>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</si>
  <si>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</si>
  <si>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</si>
  <si>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</si>
  <si>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</si>
  <si>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</si>
  <si>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</si>
  <si>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</si>
  <si>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</si>
  <si>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</si>
  <si>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</si>
  <si>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</si>
  <si>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</si>
  <si>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</si>
  <si>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</si>
  <si>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</si>
  <si>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</si>
  <si>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</si>
  <si>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</si>
  <si>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</si>
  <si>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</si>
  <si>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</si>
  <si>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</si>
  <si>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</si>
  <si>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</si>
  <si>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</si>
  <si>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</si>
  <si>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</si>
  <si>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</si>
  <si>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</si>
  <si>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X.XX.01.2.05</t>
  </si>
  <si>
    <t>Administrasi Kepegawaian Perangkat Daerah</t>
  </si>
  <si>
    <t>X.XX.01.2.05.02</t>
  </si>
  <si>
    <t>Pengadaan Pakaian Dinas Beserta Atribut Kelengkapannya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</si>
  <si>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</si>
  <si>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</si>
  <si>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</si>
  <si>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</si>
  <si>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</si>
  <si>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</si>
  <si>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</si>
  <si>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</si>
  <si>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</si>
  <si>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</si>
  <si>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</si>
  <si>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</si>
  <si>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</si>
  <si>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</si>
  <si>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</si>
  <si>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</si>
  <si>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</si>
  <si>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</si>
  <si>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</si>
  <si>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</si>
  <si>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</si>
  <si>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</si>
  <si>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</si>
  <si>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</si>
  <si>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</si>
  <si>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</si>
  <si>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</si>
  <si>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</si>
  <si>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</si>
  <si>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</si>
  <si>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X.XX.01.2.05.10</t>
  </si>
  <si>
    <t>Sosialisasi Peraturan Perundang-Undangan</t>
  </si>
  <si>
    <t>1.05.0.00.0.00.01.0000</t>
  </si>
  <si>
    <t>Satuan Polisi Pamong Praja, Pemadam Kebakaran dan Penyelamatan</t>
  </si>
  <si>
    <t>PROGRAM PENINGKATAN KETENTERAMAN DAN KETERTIBAN UMUM</t>
  </si>
  <si>
    <t>1.05.02.2.01</t>
  </si>
  <si>
    <t>Penanganan Gangguan Ketenteraman dan Ketertiban Umum dalam 1 (satu) Daerah Kabupaten/Kota</t>
  </si>
  <si>
    <t>1.05.02.2.01.01</t>
  </si>
  <si>
    <t>Pencegahan Gangguan Ketenteraman dan Ketertiban Umum melalui Deteksi Dini dan Cegah Dini, Pembinaan dan Penyuluhan, Pelaksanaan Patroli, Pengamanan, dan Pengawalan</t>
  </si>
  <si>
    <t>1.05.02.2.01.02</t>
  </si>
  <si>
    <t>Penindakan atas Gangguan Ketenteraman dan Ketertiban Umum Berdasarkan Perda dan Perkada melalui Penertiban dan Penanganan Unjuk Rasa dan Kerusuhan Massa</t>
  </si>
  <si>
    <t>1.05.02.2.01.03</t>
  </si>
  <si>
    <t>Koordinasi Penyelenggaraan Ketentraman dan Ketertiban Umum serta Perlindungan Masyarakat Tingkat Kabupaten/Kota</t>
  </si>
  <si>
    <t>1.05.02.2.01.04</t>
  </si>
  <si>
    <t>Pemberdayaan Perlindungan Masyarakat dalam rangka Ketentraman dan Ketertiban Umum</t>
  </si>
  <si>
    <t>1.05.02.2.01.05</t>
  </si>
  <si>
    <t>Peningkatan Kapasitas SDM Satuan Polisi Pamongpraja dan Satuan Perlindungan Masyarakat termasuk dalam Pelaksanaan Tugas yang Bernuansa Hak Asasi Manusia</t>
  </si>
  <si>
    <t>1.05.02.2.01.06</t>
  </si>
  <si>
    <t>Kerjasama antar Lembaga dan Kemitraan dalam Teknik Pencegahan dan Penanganan Gangguan Ketentraman dan Ketertiban Umum</t>
  </si>
  <si>
    <t>1.05.02.2.01.09</t>
  </si>
  <si>
    <t>Penyediaan Layanan dalam rangka Dampak Penegakan Peraturan Daerah dan Perkada</t>
  </si>
  <si>
    <t>1.05.02.2.02</t>
  </si>
  <si>
    <t>Penegakan Peraturan Daerah Kabupaten/Kota dan Peraturan Bupati/Wali Kota</t>
  </si>
  <si>
    <t>1.05.02.2.02.01</t>
  </si>
  <si>
    <t>Sosialisasi Penegakan Peraturan Daerah dan Peraturan Bupati/Wali Kota</t>
  </si>
  <si>
    <t>1.05.02.2.02.02</t>
  </si>
  <si>
    <t>Pengawasan atas Kepatuhan terhadap Pelaksanaan Peraturan Daerah dan Peraturan Bupati/Wali Kota</t>
  </si>
  <si>
    <t>1.05.02.2.02.03</t>
  </si>
  <si>
    <t>Penanganan atas Pelanggaran Peraturan Daerah dan Peraturan Bupati/Wali Kota</t>
  </si>
  <si>
    <t>1.05.02.2.03</t>
  </si>
  <si>
    <t>Pembinaan Penyidik Pegawai Negeri Sipil (PPNS) Kabupaten/Kota</t>
  </si>
  <si>
    <t>1.05.02.2.03.01</t>
  </si>
  <si>
    <t>Pengembangan Kapasitas dan Karier PPNS</t>
  </si>
  <si>
    <t>PROGRAM PENCEGAHAN, PENANGGULANGAN, PENYELAMATAN KEBAKARAN DAN PENYELAMATAN NON KEBAKARAN</t>
  </si>
  <si>
    <t>1.05.04.2.01</t>
  </si>
  <si>
    <t>Pencegahan, Pengendalian, Pemadaman, Penyelamatan, dan Penanganan Bahan Berbahaya dan Beracun Kebakaran dalam Daerah Kabupaten/Kota</t>
  </si>
  <si>
    <t>1.05.04.2.01.01</t>
  </si>
  <si>
    <t>Pencegahan Kebakaran dalam Daerah Kabupaten/Kota</t>
  </si>
  <si>
    <t>1.05.04.2.01.02</t>
  </si>
  <si>
    <t>Pemadaman dan Pengendalian Kebakaran dalam Daerah Kabupaten/Kota</t>
  </si>
  <si>
    <t>1.05.04.2.01.06</t>
  </si>
  <si>
    <t>Pengadaan Sarana dan Prasarana Pencegahan, Penanggulangan Kebakaran dan Alat Pelindung Diri</t>
  </si>
  <si>
    <t>1.05.04.2.01.07</t>
  </si>
  <si>
    <t>Pembinaan Aparatur Pemadam Kebakaran</t>
  </si>
  <si>
    <t>1.05.04.2.01.08</t>
  </si>
  <si>
    <t>Pengelolaan Sistem Komunikasi dan Informasi Kebakaran dan Penyelamatan (SKIK)</t>
  </si>
  <si>
    <t>1.05.04.2.01.09</t>
  </si>
  <si>
    <t>Penyelenggaraan Kerjasama dan Koordinasi antar Daerah Berbatasan, antar Lembaga, dan Kemitraan dalam Pencegahan, Penanggulangan, Penyelamatan Kebakaran dan Penyelamatan Non Kebakaran</t>
  </si>
  <si>
    <t>1.05.04.2.02</t>
  </si>
  <si>
    <t>Inspeksi Peralatan Proteksi Kebakaran</t>
  </si>
  <si>
    <t>1.05.04.2.02.01</t>
  </si>
  <si>
    <t>Pendataan Sarana Prasarana Proteksi Kebakaran</t>
  </si>
  <si>
    <t>1.05.04.2.04</t>
  </si>
  <si>
    <t>Pemberdayaan Masyarakat dalam Pencegahan Kebakaran</t>
  </si>
  <si>
    <t>1.05.04.2.04.01</t>
  </si>
  <si>
    <t>Pemberdayaan Masyarakat dalam Pencegahan dan Penanggulangan Kebakaran melalui Sosialisasi dan Edukasi Masyarakat</t>
  </si>
  <si>
    <t>1.05.04.2.04.02</t>
  </si>
  <si>
    <t>Pembentukan dan Pembinaan Relawan Pemadam Kebakaran</t>
  </si>
  <si>
    <t>1.05.04.2.05</t>
  </si>
  <si>
    <t>Penyelenggaraan Operasi Pencarian dan Pertolongan terhadap Kondisi Membahayakan Manusia</t>
  </si>
  <si>
    <t>1.05.04.2.05.01</t>
  </si>
  <si>
    <t>Penyelenggaraan Operasi Pencarian dan Pertolongan pada Peristiwa yang Menimpa, Membahayakan, dan/atau Mengancam Keselamatan Manusia</t>
  </si>
  <si>
    <t>disamakan dengan penetapan 2022</t>
  </si>
  <si>
    <t>diseragamkan</t>
  </si>
  <si>
    <t>83,765Juta untuk sosialisasi 
115Juta untuk pengumpulan informasi peredaran barang kena cukai ilegal 
14,3Juta untuk operasi pemberantasan barang kena cukai ilegal bersama dengan kanwil Tegal</t>
  </si>
  <si>
    <t>Kenaikan BBM 64.743.000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</si>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</sst>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vertical="top" wrapText="1"/>
    </xf>
    <xf numFmtId="3" fontId="1" fillId="5" borderId="4" xfId="0" applyNumberFormat="1" applyFont="1" applyFill="1" applyBorder="1" applyAlignment="1">
      <alignment vertical="top"/>
    </xf>
    <xf numFmtId="3" fontId="1" fillId="5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61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ColWidth="8.58203125" defaultRowHeight="15.5" outlineLevelRow="3" outlineLevelCol="1" x14ac:dyDescent="0.4"/>
  <cols>
    <col min="1" max="1" width="25" style="27" customWidth="1"/>
    <col min="2" max="2" width="42.5" style="25" customWidth="1"/>
    <col min="3" max="3" width="16.83203125" style="1" customWidth="1" outlineLevel="1"/>
    <col min="4" max="10" width="15.5" style="1" customWidth="1" outlineLevel="1"/>
    <col min="11" max="11" width="20.58203125" style="26" customWidth="1"/>
    <col min="12" max="12" width="47.75" style="25" customWidth="1"/>
    <col min="13" max="16384" width="8.58203125" style="1"/>
  </cols>
  <sheetData>
    <row r="1" spans="1:12" ht="24.5" customHeight="1" x14ac:dyDescent="0.4">
      <c r="A1" s="31" t="s">
        <v>0</v>
      </c>
      <c r="B1" s="31" t="s">
        <v>1</v>
      </c>
      <c r="C1" s="30" t="s">
        <v>130</v>
      </c>
      <c r="D1" s="30"/>
      <c r="E1" s="30"/>
      <c r="F1" s="30"/>
      <c r="G1" s="30"/>
      <c r="H1" s="30"/>
      <c r="I1" s="30"/>
      <c r="J1" s="30"/>
      <c r="K1" s="30"/>
      <c r="L1" s="28" t="s">
        <v>2</v>
      </c>
    </row>
    <row r="2" spans="1:12" s="4" customFormat="1" ht="31" x14ac:dyDescent="0.3">
      <c r="A2" s="31"/>
      <c r="B2" s="31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29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ht="31" x14ac:dyDescent="0.4">
      <c r="A4" s="21" t="s">
        <v>66</v>
      </c>
      <c r="B4" s="22" t="s">
        <v>67</v>
      </c>
      <c r="C4" s="23">
        <f t="shared" ref="C4:J4" si="0">SUM(C5,C20,C35)</f>
        <v>11361903000</v>
      </c>
      <c r="D4" s="23">
        <f t="shared" si="0"/>
        <v>0</v>
      </c>
      <c r="E4" s="23">
        <f t="shared" si="0"/>
        <v>0</v>
      </c>
      <c r="F4" s="23">
        <f t="shared" si="0"/>
        <v>0</v>
      </c>
      <c r="G4" s="23">
        <f t="shared" si="0"/>
        <v>213265000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ref="K4:K26" si="1">SUM(C4:J4)</f>
        <v>11575168000</v>
      </c>
      <c r="L4" s="24"/>
    </row>
    <row r="5" spans="1:12" ht="31" outlineLevel="1" x14ac:dyDescent="0.4">
      <c r="A5" s="9">
        <v>4.5162037037037035E-2</v>
      </c>
      <c r="B5" s="10" t="s">
        <v>68</v>
      </c>
      <c r="C5" s="11">
        <f t="shared" ref="C5:J5" si="2">SUM(C6,C14,C18)</f>
        <v>5317354000</v>
      </c>
      <c r="D5" s="11">
        <f t="shared" si="2"/>
        <v>0</v>
      </c>
      <c r="E5" s="11">
        <f t="shared" si="2"/>
        <v>0</v>
      </c>
      <c r="F5" s="11">
        <f t="shared" si="2"/>
        <v>0</v>
      </c>
      <c r="G5" s="11">
        <f t="shared" si="2"/>
        <v>213265000</v>
      </c>
      <c r="H5" s="11">
        <f t="shared" si="2"/>
        <v>0</v>
      </c>
      <c r="I5" s="11">
        <f t="shared" si="2"/>
        <v>0</v>
      </c>
      <c r="J5" s="11">
        <f t="shared" si="2"/>
        <v>0</v>
      </c>
      <c r="K5" s="11">
        <f t="shared" si="1"/>
        <v>5530619000</v>
      </c>
      <c r="L5" s="12"/>
    </row>
    <row r="6" spans="1:12" ht="46.5" outlineLevel="2" x14ac:dyDescent="0.4">
      <c r="A6" s="13" t="s">
        <v>69</v>
      </c>
      <c r="B6" s="14" t="s">
        <v>70</v>
      </c>
      <c r="C6" s="15">
        <f t="shared" ref="C6:J6" si="3">SUM(C7:C13)</f>
        <v>1647410000</v>
      </c>
      <c r="D6" s="15">
        <f t="shared" si="3"/>
        <v>0</v>
      </c>
      <c r="E6" s="15">
        <f t="shared" si="3"/>
        <v>0</v>
      </c>
      <c r="F6" s="15">
        <f t="shared" si="3"/>
        <v>0</v>
      </c>
      <c r="G6" s="15">
        <f t="shared" si="3"/>
        <v>0</v>
      </c>
      <c r="H6" s="15">
        <f t="shared" si="3"/>
        <v>0</v>
      </c>
      <c r="I6" s="15">
        <f t="shared" si="3"/>
        <v>0</v>
      </c>
      <c r="J6" s="15">
        <f t="shared" si="3"/>
        <v>0</v>
      </c>
      <c r="K6" s="15">
        <f t="shared" si="1"/>
        <v>1647410000</v>
      </c>
      <c r="L6" s="16"/>
    </row>
    <row r="7" spans="1:12" ht="62" outlineLevel="3" x14ac:dyDescent="0.4">
      <c r="A7" s="17" t="s">
        <v>71</v>
      </c>
      <c r="B7" s="18" t="s">
        <v>72</v>
      </c>
      <c r="C7" s="19">
        <v>106000000</v>
      </c>
      <c r="D7" s="19"/>
      <c r="E7" s="19"/>
      <c r="F7" s="19"/>
      <c r="G7" s="19"/>
      <c r="H7" s="19"/>
      <c r="I7" s="19"/>
      <c r="J7" s="19"/>
      <c r="K7" s="19">
        <f t="shared" si="1"/>
        <v>106000000</v>
      </c>
      <c r="L7" s="20"/>
    </row>
    <row r="8" spans="1:12" ht="62" outlineLevel="3" x14ac:dyDescent="0.4">
      <c r="A8" s="17" t="s">
        <v>73</v>
      </c>
      <c r="B8" s="18" t="s">
        <v>74</v>
      </c>
      <c r="C8" s="19">
        <f>450000000-175000000</f>
        <v>275000000</v>
      </c>
      <c r="D8" s="19"/>
      <c r="E8" s="19"/>
      <c r="F8" s="19"/>
      <c r="G8" s="19"/>
      <c r="H8" s="19"/>
      <c r="I8" s="19"/>
      <c r="J8" s="19"/>
      <c r="K8" s="19">
        <f t="shared" si="1"/>
        <v>275000000</v>
      </c>
      <c r="L8" s="20"/>
    </row>
    <row r="9" spans="1:12" ht="46.5" outlineLevel="3" x14ac:dyDescent="0.4">
      <c r="A9" s="17" t="s">
        <v>75</v>
      </c>
      <c r="B9" s="18" t="s">
        <v>76</v>
      </c>
      <c r="C9" s="19">
        <v>1020410000</v>
      </c>
      <c r="D9" s="19"/>
      <c r="E9" s="19"/>
      <c r="F9" s="19"/>
      <c r="G9" s="19"/>
      <c r="H9" s="19"/>
      <c r="I9" s="19"/>
      <c r="J9" s="19"/>
      <c r="K9" s="19">
        <f t="shared" si="1"/>
        <v>1020410000</v>
      </c>
      <c r="L9" s="20"/>
    </row>
    <row r="10" spans="1:12" ht="31" outlineLevel="3" x14ac:dyDescent="0.4">
      <c r="A10" s="17" t="s">
        <v>77</v>
      </c>
      <c r="B10" s="18" t="s">
        <v>78</v>
      </c>
      <c r="C10" s="19">
        <v>25000000</v>
      </c>
      <c r="D10" s="19"/>
      <c r="E10" s="19"/>
      <c r="F10" s="19"/>
      <c r="G10" s="19"/>
      <c r="H10" s="19"/>
      <c r="I10" s="19"/>
      <c r="J10" s="19"/>
      <c r="K10" s="19">
        <f t="shared" si="1"/>
        <v>25000000</v>
      </c>
      <c r="L10" s="20"/>
    </row>
    <row r="11" spans="1:12" ht="62" outlineLevel="3" x14ac:dyDescent="0.4">
      <c r="A11" s="17" t="s">
        <v>79</v>
      </c>
      <c r="B11" s="18" t="s">
        <v>80</v>
      </c>
      <c r="C11" s="19">
        <v>48000000</v>
      </c>
      <c r="D11" s="19"/>
      <c r="E11" s="19"/>
      <c r="F11" s="19"/>
      <c r="G11" s="19"/>
      <c r="H11" s="19"/>
      <c r="I11" s="19"/>
      <c r="J11" s="19"/>
      <c r="K11" s="19">
        <f t="shared" si="1"/>
        <v>48000000</v>
      </c>
      <c r="L11" s="20"/>
    </row>
    <row r="12" spans="1:12" ht="46.5" outlineLevel="3" x14ac:dyDescent="0.4">
      <c r="A12" s="17" t="s">
        <v>81</v>
      </c>
      <c r="B12" s="18" t="s">
        <v>82</v>
      </c>
      <c r="C12" s="19">
        <v>148000000</v>
      </c>
      <c r="D12" s="19"/>
      <c r="E12" s="19"/>
      <c r="F12" s="19"/>
      <c r="G12" s="19"/>
      <c r="H12" s="19"/>
      <c r="I12" s="19"/>
      <c r="J12" s="19"/>
      <c r="K12" s="19">
        <f t="shared" si="1"/>
        <v>148000000</v>
      </c>
      <c r="L12" s="20"/>
    </row>
    <row r="13" spans="1:12" ht="31" outlineLevel="3" x14ac:dyDescent="0.4">
      <c r="A13" s="17" t="s">
        <v>83</v>
      </c>
      <c r="B13" s="18" t="s">
        <v>84</v>
      </c>
      <c r="C13" s="19">
        <v>25000000</v>
      </c>
      <c r="D13" s="19"/>
      <c r="E13" s="19"/>
      <c r="F13" s="19"/>
      <c r="G13" s="19"/>
      <c r="H13" s="19"/>
      <c r="I13" s="19"/>
      <c r="J13" s="19"/>
      <c r="K13" s="19">
        <f t="shared" si="1"/>
        <v>25000000</v>
      </c>
      <c r="L13" s="20"/>
    </row>
    <row r="14" spans="1:12" ht="31" outlineLevel="2" x14ac:dyDescent="0.4">
      <c r="A14" s="13" t="s">
        <v>85</v>
      </c>
      <c r="B14" s="14" t="s">
        <v>86</v>
      </c>
      <c r="C14" s="15">
        <f t="shared" ref="C14:J14" si="4">SUM(C15:C17)</f>
        <v>3649981000</v>
      </c>
      <c r="D14" s="15">
        <f t="shared" si="4"/>
        <v>0</v>
      </c>
      <c r="E14" s="15">
        <f t="shared" si="4"/>
        <v>0</v>
      </c>
      <c r="F14" s="15">
        <f t="shared" si="4"/>
        <v>0</v>
      </c>
      <c r="G14" s="15">
        <f t="shared" si="4"/>
        <v>213265000</v>
      </c>
      <c r="H14" s="15">
        <f t="shared" si="4"/>
        <v>0</v>
      </c>
      <c r="I14" s="15">
        <f t="shared" si="4"/>
        <v>0</v>
      </c>
      <c r="J14" s="15">
        <f t="shared" si="4"/>
        <v>0</v>
      </c>
      <c r="K14" s="15">
        <f t="shared" si="1"/>
        <v>3863246000</v>
      </c>
      <c r="L14" s="16"/>
    </row>
    <row r="15" spans="1:12" ht="77.5" outlineLevel="3" x14ac:dyDescent="0.4">
      <c r="A15" s="17" t="s">
        <v>87</v>
      </c>
      <c r="B15" s="18" t="s">
        <v>88</v>
      </c>
      <c r="C15" s="19">
        <f>270000000-270000000</f>
        <v>0</v>
      </c>
      <c r="D15" s="19"/>
      <c r="E15" s="19"/>
      <c r="F15" s="19"/>
      <c r="G15" s="19">
        <f>83765000+115200000+14300000</f>
        <v>213265000</v>
      </c>
      <c r="H15" s="19"/>
      <c r="I15" s="19"/>
      <c r="J15" s="19"/>
      <c r="K15" s="19">
        <f t="shared" si="1"/>
        <v>213265000</v>
      </c>
      <c r="L15" s="20" t="s">
        <v>128</v>
      </c>
    </row>
    <row r="16" spans="1:12" ht="46.5" outlineLevel="3" x14ac:dyDescent="0.4">
      <c r="A16" s="17" t="s">
        <v>89</v>
      </c>
      <c r="B16" s="18" t="s">
        <v>90</v>
      </c>
      <c r="C16" s="19">
        <v>20000000</v>
      </c>
      <c r="D16" s="19"/>
      <c r="E16" s="19"/>
      <c r="F16" s="19"/>
      <c r="G16" s="19"/>
      <c r="H16" s="19"/>
      <c r="I16" s="19"/>
      <c r="J16" s="19"/>
      <c r="K16" s="19">
        <f t="shared" si="1"/>
        <v>20000000</v>
      </c>
      <c r="L16" s="20"/>
    </row>
    <row r="17" spans="1:12" ht="31" outlineLevel="3" x14ac:dyDescent="0.4">
      <c r="A17" s="17" t="s">
        <v>91</v>
      </c>
      <c r="B17" s="18" t="s">
        <v>92</v>
      </c>
      <c r="C17" s="19">
        <f>4123351000-493370000</f>
        <v>3629981000</v>
      </c>
      <c r="D17" s="19"/>
      <c r="E17" s="19"/>
      <c r="F17" s="19"/>
      <c r="G17" s="19"/>
      <c r="H17" s="19"/>
      <c r="I17" s="19"/>
      <c r="J17" s="19"/>
      <c r="K17" s="19">
        <f t="shared" si="1"/>
        <v>3629981000</v>
      </c>
      <c r="L17" s="20"/>
    </row>
    <row r="18" spans="1:12" ht="31" outlineLevel="2" x14ac:dyDescent="0.4">
      <c r="A18" s="13" t="s">
        <v>93</v>
      </c>
      <c r="B18" s="14" t="s">
        <v>94</v>
      </c>
      <c r="C18" s="15">
        <f t="shared" ref="C18:J18" si="5">SUM(C19)</f>
        <v>19963000</v>
      </c>
      <c r="D18" s="15">
        <f t="shared" si="5"/>
        <v>0</v>
      </c>
      <c r="E18" s="15">
        <f t="shared" si="5"/>
        <v>0</v>
      </c>
      <c r="F18" s="15">
        <f t="shared" si="5"/>
        <v>0</v>
      </c>
      <c r="G18" s="15">
        <f t="shared" si="5"/>
        <v>0</v>
      </c>
      <c r="H18" s="15">
        <f t="shared" si="5"/>
        <v>0</v>
      </c>
      <c r="I18" s="15">
        <f t="shared" si="5"/>
        <v>0</v>
      </c>
      <c r="J18" s="15">
        <f t="shared" si="5"/>
        <v>0</v>
      </c>
      <c r="K18" s="15">
        <f t="shared" si="1"/>
        <v>19963000</v>
      </c>
      <c r="L18" s="16"/>
    </row>
    <row r="19" spans="1:12" outlineLevel="3" x14ac:dyDescent="0.4">
      <c r="A19" s="17" t="s">
        <v>95</v>
      </c>
      <c r="B19" s="18" t="s">
        <v>96</v>
      </c>
      <c r="C19" s="19">
        <v>19963000</v>
      </c>
      <c r="D19" s="19"/>
      <c r="E19" s="19"/>
      <c r="F19" s="19"/>
      <c r="G19" s="19"/>
      <c r="H19" s="19"/>
      <c r="I19" s="19"/>
      <c r="J19" s="19"/>
      <c r="K19" s="19">
        <f t="shared" si="1"/>
        <v>19963000</v>
      </c>
      <c r="L19" s="20"/>
    </row>
    <row r="20" spans="1:12" ht="46.5" outlineLevel="1" x14ac:dyDescent="0.4">
      <c r="A20" s="9">
        <v>4.5185185185185189E-2</v>
      </c>
      <c r="B20" s="10" t="s">
        <v>97</v>
      </c>
      <c r="C20" s="11">
        <f t="shared" ref="C20:J20" si="6">SUM(C21,C28,C30,C33)</f>
        <v>927275000</v>
      </c>
      <c r="D20" s="11">
        <f t="shared" si="6"/>
        <v>0</v>
      </c>
      <c r="E20" s="11">
        <f t="shared" si="6"/>
        <v>0</v>
      </c>
      <c r="F20" s="11">
        <f t="shared" si="6"/>
        <v>0</v>
      </c>
      <c r="G20" s="11">
        <f t="shared" si="6"/>
        <v>0</v>
      </c>
      <c r="H20" s="11">
        <f t="shared" si="6"/>
        <v>0</v>
      </c>
      <c r="I20" s="11">
        <f t="shared" si="6"/>
        <v>0</v>
      </c>
      <c r="J20" s="11">
        <f t="shared" si="6"/>
        <v>0</v>
      </c>
      <c r="K20" s="11">
        <f t="shared" si="1"/>
        <v>927275000</v>
      </c>
      <c r="L20" s="12"/>
    </row>
    <row r="21" spans="1:12" ht="62" outlineLevel="2" x14ac:dyDescent="0.4">
      <c r="A21" s="13" t="s">
        <v>98</v>
      </c>
      <c r="B21" s="14" t="s">
        <v>99</v>
      </c>
      <c r="C21" s="15">
        <f t="shared" ref="C21:J21" si="7">SUM(C22:C27)</f>
        <v>723000000</v>
      </c>
      <c r="D21" s="15">
        <f t="shared" si="7"/>
        <v>0</v>
      </c>
      <c r="E21" s="15">
        <f t="shared" si="7"/>
        <v>0</v>
      </c>
      <c r="F21" s="15">
        <f t="shared" si="7"/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1"/>
        <v>723000000</v>
      </c>
      <c r="L21" s="16"/>
    </row>
    <row r="22" spans="1:12" ht="31" outlineLevel="3" x14ac:dyDescent="0.4">
      <c r="A22" s="17" t="s">
        <v>100</v>
      </c>
      <c r="B22" s="18" t="s">
        <v>101</v>
      </c>
      <c r="C22" s="19">
        <v>53000000</v>
      </c>
      <c r="D22" s="19"/>
      <c r="E22" s="19"/>
      <c r="F22" s="19"/>
      <c r="G22" s="19"/>
      <c r="H22" s="19"/>
      <c r="I22" s="19"/>
      <c r="J22" s="19"/>
      <c r="K22" s="19">
        <f t="shared" si="1"/>
        <v>53000000</v>
      </c>
      <c r="L22" s="20"/>
    </row>
    <row r="23" spans="1:12" ht="31" outlineLevel="3" x14ac:dyDescent="0.4">
      <c r="A23" s="17" t="s">
        <v>102</v>
      </c>
      <c r="B23" s="18" t="s">
        <v>103</v>
      </c>
      <c r="C23" s="19">
        <f>769489000-169489000</f>
        <v>600000000</v>
      </c>
      <c r="D23" s="19"/>
      <c r="E23" s="19"/>
      <c r="F23" s="19"/>
      <c r="G23" s="19"/>
      <c r="H23" s="19"/>
      <c r="I23" s="19"/>
      <c r="J23" s="19"/>
      <c r="K23" s="19">
        <f t="shared" si="1"/>
        <v>600000000</v>
      </c>
      <c r="L23" s="20"/>
    </row>
    <row r="24" spans="1:12" ht="46.5" outlineLevel="3" x14ac:dyDescent="0.4">
      <c r="A24" s="17" t="s">
        <v>104</v>
      </c>
      <c r="B24" s="18" t="s">
        <v>105</v>
      </c>
      <c r="C24" s="19"/>
      <c r="D24" s="19"/>
      <c r="E24" s="19"/>
      <c r="F24" s="19"/>
      <c r="G24" s="19"/>
      <c r="H24" s="19"/>
      <c r="I24" s="19"/>
      <c r="J24" s="19"/>
      <c r="K24" s="19">
        <f t="shared" si="1"/>
        <v>0</v>
      </c>
      <c r="L24" s="20"/>
    </row>
    <row r="25" spans="1:12" outlineLevel="3" x14ac:dyDescent="0.4">
      <c r="A25" s="17" t="s">
        <v>106</v>
      </c>
      <c r="B25" s="18" t="s">
        <v>107</v>
      </c>
      <c r="C25" s="19">
        <v>20000000</v>
      </c>
      <c r="D25" s="19"/>
      <c r="E25" s="19"/>
      <c r="F25" s="19"/>
      <c r="G25" s="19"/>
      <c r="H25" s="19"/>
      <c r="I25" s="19"/>
      <c r="J25" s="19"/>
      <c r="K25" s="19">
        <f t="shared" si="1"/>
        <v>20000000</v>
      </c>
      <c r="L25" s="20"/>
    </row>
    <row r="26" spans="1:12" ht="31" outlineLevel="3" x14ac:dyDescent="0.4">
      <c r="A26" s="17" t="s">
        <v>108</v>
      </c>
      <c r="B26" s="18" t="s">
        <v>109</v>
      </c>
      <c r="C26" s="19">
        <v>10000000</v>
      </c>
      <c r="D26" s="19"/>
      <c r="E26" s="19"/>
      <c r="F26" s="19"/>
      <c r="G26" s="19"/>
      <c r="H26" s="19"/>
      <c r="I26" s="19"/>
      <c r="J26" s="19"/>
      <c r="K26" s="19">
        <f t="shared" si="1"/>
        <v>10000000</v>
      </c>
      <c r="L26" s="20"/>
    </row>
    <row r="27" spans="1:12" ht="77.5" outlineLevel="3" x14ac:dyDescent="0.4">
      <c r="A27" s="17" t="s">
        <v>110</v>
      </c>
      <c r="B27" s="18" t="s">
        <v>111</v>
      </c>
      <c r="C27" s="19">
        <v>40000000</v>
      </c>
      <c r="D27" s="19"/>
      <c r="E27" s="19"/>
      <c r="F27" s="19"/>
      <c r="G27" s="19"/>
      <c r="H27" s="19"/>
      <c r="I27" s="19"/>
      <c r="J27" s="19"/>
      <c r="K27" s="19">
        <f t="shared" ref="K27:K61" si="8">SUM(C27:J27)</f>
        <v>40000000</v>
      </c>
      <c r="L27" s="20"/>
    </row>
    <row r="28" spans="1:12" outlineLevel="2" x14ac:dyDescent="0.4">
      <c r="A28" s="13" t="s">
        <v>112</v>
      </c>
      <c r="B28" s="14" t="s">
        <v>113</v>
      </c>
      <c r="C28" s="15">
        <f t="shared" ref="C28:J28" si="9">SUM(C29)</f>
        <v>46426000</v>
      </c>
      <c r="D28" s="15">
        <f t="shared" si="9"/>
        <v>0</v>
      </c>
      <c r="E28" s="15">
        <f t="shared" si="9"/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8"/>
        <v>46426000</v>
      </c>
      <c r="L28" s="16"/>
    </row>
    <row r="29" spans="1:12" ht="31" outlineLevel="3" x14ac:dyDescent="0.4">
      <c r="A29" s="17" t="s">
        <v>114</v>
      </c>
      <c r="B29" s="18" t="s">
        <v>115</v>
      </c>
      <c r="C29" s="19">
        <v>46426000</v>
      </c>
      <c r="D29" s="19"/>
      <c r="E29" s="19"/>
      <c r="F29" s="19"/>
      <c r="G29" s="19"/>
      <c r="H29" s="19"/>
      <c r="I29" s="19"/>
      <c r="J29" s="19"/>
      <c r="K29" s="19">
        <f t="shared" si="8"/>
        <v>46426000</v>
      </c>
      <c r="L29" s="20"/>
    </row>
    <row r="30" spans="1:12" ht="31" outlineLevel="2" x14ac:dyDescent="0.4">
      <c r="A30" s="13" t="s">
        <v>116</v>
      </c>
      <c r="B30" s="14" t="s">
        <v>117</v>
      </c>
      <c r="C30" s="15">
        <f t="shared" ref="C30:J30" si="10">SUM(C31:C32)</f>
        <v>83567000</v>
      </c>
      <c r="D30" s="15">
        <f t="shared" si="10"/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8"/>
        <v>83567000</v>
      </c>
      <c r="L30" s="16"/>
    </row>
    <row r="31" spans="1:12" ht="46.5" outlineLevel="3" x14ac:dyDescent="0.4">
      <c r="A31" s="17" t="s">
        <v>118</v>
      </c>
      <c r="B31" s="18" t="s">
        <v>119</v>
      </c>
      <c r="C31" s="19">
        <v>50000000</v>
      </c>
      <c r="D31" s="19"/>
      <c r="E31" s="19"/>
      <c r="F31" s="19"/>
      <c r="G31" s="19"/>
      <c r="H31" s="19"/>
      <c r="I31" s="19"/>
      <c r="J31" s="19"/>
      <c r="K31" s="19">
        <f t="shared" si="8"/>
        <v>50000000</v>
      </c>
      <c r="L31" s="20"/>
    </row>
    <row r="32" spans="1:12" ht="31" outlineLevel="3" x14ac:dyDescent="0.4">
      <c r="A32" s="17" t="s">
        <v>120</v>
      </c>
      <c r="B32" s="18" t="s">
        <v>121</v>
      </c>
      <c r="C32" s="19">
        <v>33567000</v>
      </c>
      <c r="D32" s="19"/>
      <c r="E32" s="19"/>
      <c r="F32" s="19"/>
      <c r="G32" s="19"/>
      <c r="H32" s="19"/>
      <c r="I32" s="19"/>
      <c r="J32" s="19"/>
      <c r="K32" s="19">
        <f t="shared" si="8"/>
        <v>33567000</v>
      </c>
      <c r="L32" s="20"/>
    </row>
    <row r="33" spans="1:12" ht="46.5" outlineLevel="2" x14ac:dyDescent="0.4">
      <c r="A33" s="13" t="s">
        <v>122</v>
      </c>
      <c r="B33" s="14" t="s">
        <v>123</v>
      </c>
      <c r="C33" s="15">
        <f t="shared" ref="C33:J33" si="11">SUM(C34)</f>
        <v>74282000</v>
      </c>
      <c r="D33" s="15">
        <f t="shared" si="11"/>
        <v>0</v>
      </c>
      <c r="E33" s="15">
        <f t="shared" si="11"/>
        <v>0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0</v>
      </c>
      <c r="J33" s="15">
        <f t="shared" si="11"/>
        <v>0</v>
      </c>
      <c r="K33" s="15">
        <f t="shared" si="8"/>
        <v>74282000</v>
      </c>
      <c r="L33" s="16"/>
    </row>
    <row r="34" spans="1:12" ht="62" outlineLevel="3" x14ac:dyDescent="0.4">
      <c r="A34" s="17" t="s">
        <v>124</v>
      </c>
      <c r="B34" s="18" t="s">
        <v>125</v>
      </c>
      <c r="C34" s="19">
        <v>74282000</v>
      </c>
      <c r="D34" s="19"/>
      <c r="E34" s="19"/>
      <c r="F34" s="19"/>
      <c r="G34" s="19"/>
      <c r="H34" s="19"/>
      <c r="I34" s="19"/>
      <c r="J34" s="19"/>
      <c r="K34" s="19">
        <f t="shared" si="8"/>
        <v>74282000</v>
      </c>
      <c r="L34" s="20"/>
    </row>
    <row r="35" spans="1:12" ht="31" outlineLevel="1" x14ac:dyDescent="0.4">
      <c r="A35" s="9" t="s">
        <v>12</v>
      </c>
      <c r="B35" s="10" t="s">
        <v>13</v>
      </c>
      <c r="C35" s="11">
        <f t="shared" ref="C35:J35" si="12">SUM(C36,C40,C44,C47,C55,C58)</f>
        <v>5117274000</v>
      </c>
      <c r="D35" s="11">
        <f t="shared" si="12"/>
        <v>0</v>
      </c>
      <c r="E35" s="11">
        <f t="shared" si="12"/>
        <v>0</v>
      </c>
      <c r="F35" s="11">
        <f t="shared" si="12"/>
        <v>0</v>
      </c>
      <c r="G35" s="11">
        <f t="shared" si="12"/>
        <v>0</v>
      </c>
      <c r="H35" s="11">
        <f t="shared" si="12"/>
        <v>0</v>
      </c>
      <c r="I35" s="11">
        <f t="shared" si="12"/>
        <v>0</v>
      </c>
      <c r="J35" s="11">
        <f t="shared" si="12"/>
        <v>0</v>
      </c>
      <c r="K35" s="11">
        <f t="shared" si="8"/>
        <v>5117274000</v>
      </c>
      <c r="L35" s="12"/>
    </row>
    <row r="36" spans="1:12" ht="31" outlineLevel="2" x14ac:dyDescent="0.4">
      <c r="A36" s="13" t="s">
        <v>14</v>
      </c>
      <c r="B36" s="14" t="s">
        <v>15</v>
      </c>
      <c r="C36" s="15">
        <f t="shared" ref="C36:J36" si="13">SUM(C37:C39)</f>
        <v>16000000</v>
      </c>
      <c r="D36" s="15">
        <f t="shared" si="13"/>
        <v>0</v>
      </c>
      <c r="E36" s="15">
        <f t="shared" si="13"/>
        <v>0</v>
      </c>
      <c r="F36" s="15">
        <f t="shared" si="13"/>
        <v>0</v>
      </c>
      <c r="G36" s="15">
        <f t="shared" si="13"/>
        <v>0</v>
      </c>
      <c r="H36" s="15">
        <f t="shared" si="13"/>
        <v>0</v>
      </c>
      <c r="I36" s="15">
        <f t="shared" si="13"/>
        <v>0</v>
      </c>
      <c r="J36" s="15">
        <f t="shared" si="13"/>
        <v>0</v>
      </c>
      <c r="K36" s="15">
        <f t="shared" si="8"/>
        <v>16000000</v>
      </c>
      <c r="L36" s="16"/>
    </row>
    <row r="37" spans="1:12" ht="31" outlineLevel="3" x14ac:dyDescent="0.4">
      <c r="A37" s="17" t="s">
        <v>16</v>
      </c>
      <c r="B37" s="18" t="s">
        <v>17</v>
      </c>
      <c r="C37" s="19">
        <v>2500000</v>
      </c>
      <c r="D37" s="19"/>
      <c r="E37" s="19"/>
      <c r="F37" s="19"/>
      <c r="G37" s="19"/>
      <c r="H37" s="19"/>
      <c r="I37" s="19"/>
      <c r="J37" s="19"/>
      <c r="K37" s="19">
        <f t="shared" si="8"/>
        <v>2500000</v>
      </c>
      <c r="L37" s="20" t="s">
        <v>127</v>
      </c>
    </row>
    <row r="38" spans="1:12" ht="31" outlineLevel="3" x14ac:dyDescent="0.4">
      <c r="A38" s="17" t="s">
        <v>18</v>
      </c>
      <c r="B38" s="18" t="s">
        <v>19</v>
      </c>
      <c r="C38" s="19">
        <v>1500000</v>
      </c>
      <c r="D38" s="19"/>
      <c r="E38" s="19"/>
      <c r="F38" s="19"/>
      <c r="G38" s="19"/>
      <c r="H38" s="19"/>
      <c r="I38" s="19"/>
      <c r="J38" s="19"/>
      <c r="K38" s="19">
        <f t="shared" si="8"/>
        <v>1500000</v>
      </c>
      <c r="L38" s="20" t="s">
        <v>127</v>
      </c>
    </row>
    <row r="39" spans="1:12" outlineLevel="3" x14ac:dyDescent="0.4">
      <c r="A39" s="17" t="s">
        <v>20</v>
      </c>
      <c r="B39" s="18" t="s">
        <v>21</v>
      </c>
      <c r="C39" s="19">
        <f>2500000+2500000+2000000+5000000</f>
        <v>12000000</v>
      </c>
      <c r="D39" s="19"/>
      <c r="E39" s="19"/>
      <c r="F39" s="19"/>
      <c r="G39" s="19"/>
      <c r="H39" s="19"/>
      <c r="I39" s="19"/>
      <c r="J39" s="19"/>
      <c r="K39" s="19">
        <f t="shared" si="8"/>
        <v>12000000</v>
      </c>
      <c r="L39" s="20" t="s">
        <v>127</v>
      </c>
    </row>
    <row r="40" spans="1:12" outlineLevel="2" x14ac:dyDescent="0.4">
      <c r="A40" s="13" t="s">
        <v>22</v>
      </c>
      <c r="B40" s="14" t="s">
        <v>23</v>
      </c>
      <c r="C40" s="15">
        <f t="shared" ref="C40:J40" si="14">SUM(C41:C43)</f>
        <v>4257134000</v>
      </c>
      <c r="D40" s="15">
        <f t="shared" si="14"/>
        <v>0</v>
      </c>
      <c r="E40" s="15">
        <f t="shared" si="14"/>
        <v>0</v>
      </c>
      <c r="F40" s="15">
        <f t="shared" si="14"/>
        <v>0</v>
      </c>
      <c r="G40" s="15">
        <f t="shared" si="14"/>
        <v>0</v>
      </c>
      <c r="H40" s="15">
        <f t="shared" si="14"/>
        <v>0</v>
      </c>
      <c r="I40" s="15">
        <f t="shared" si="14"/>
        <v>0</v>
      </c>
      <c r="J40" s="15">
        <f t="shared" si="14"/>
        <v>0</v>
      </c>
      <c r="K40" s="15">
        <f t="shared" si="8"/>
        <v>4257134000</v>
      </c>
      <c r="L40" s="16"/>
    </row>
    <row r="41" spans="1:12" outlineLevel="3" x14ac:dyDescent="0.4">
      <c r="A41" s="17" t="s">
        <v>24</v>
      </c>
      <c r="B41" s="18" t="s">
        <v>25</v>
      </c>
      <c r="C41" s="19">
        <v>4203484000</v>
      </c>
      <c r="D41" s="19"/>
      <c r="E41" s="19"/>
      <c r="F41" s="19"/>
      <c r="G41" s="19"/>
      <c r="H41" s="19"/>
      <c r="I41" s="19"/>
      <c r="J41" s="19"/>
      <c r="K41" s="19">
        <f t="shared" si="8"/>
        <v>4203484000</v>
      </c>
      <c r="L41" s="20"/>
    </row>
    <row r="42" spans="1:12" ht="31" outlineLevel="3" x14ac:dyDescent="0.4">
      <c r="A42" s="17" t="s">
        <v>26</v>
      </c>
      <c r="B42" s="18" t="s">
        <v>27</v>
      </c>
      <c r="C42" s="19">
        <v>52000000</v>
      </c>
      <c r="D42" s="19"/>
      <c r="E42" s="19"/>
      <c r="F42" s="19"/>
      <c r="G42" s="19"/>
      <c r="H42" s="19"/>
      <c r="I42" s="19"/>
      <c r="J42" s="19"/>
      <c r="K42" s="19">
        <f t="shared" si="8"/>
        <v>52000000</v>
      </c>
      <c r="L42" s="20"/>
    </row>
    <row r="43" spans="1:12" ht="31" outlineLevel="3" x14ac:dyDescent="0.4">
      <c r="A43" s="17" t="s">
        <v>28</v>
      </c>
      <c r="B43" s="18" t="s">
        <v>29</v>
      </c>
      <c r="C43" s="19">
        <v>1650000</v>
      </c>
      <c r="D43" s="19"/>
      <c r="E43" s="19"/>
      <c r="F43" s="19"/>
      <c r="G43" s="19"/>
      <c r="H43" s="19"/>
      <c r="I43" s="19"/>
      <c r="J43" s="19"/>
      <c r="K43" s="19">
        <f t="shared" si="8"/>
        <v>1650000</v>
      </c>
      <c r="L43" s="20"/>
    </row>
    <row r="44" spans="1:12" outlineLevel="2" x14ac:dyDescent="0.4">
      <c r="A44" s="13" t="s">
        <v>30</v>
      </c>
      <c r="B44" s="14" t="s">
        <v>31</v>
      </c>
      <c r="C44" s="15">
        <f t="shared" ref="C44:J44" si="15">SUM(C45:C46)</f>
        <v>9500000</v>
      </c>
      <c r="D44" s="15">
        <f t="shared" si="15"/>
        <v>0</v>
      </c>
      <c r="E44" s="15">
        <f t="shared" si="15"/>
        <v>0</v>
      </c>
      <c r="F44" s="15">
        <f t="shared" si="15"/>
        <v>0</v>
      </c>
      <c r="G44" s="15">
        <f t="shared" si="15"/>
        <v>0</v>
      </c>
      <c r="H44" s="15">
        <f t="shared" si="15"/>
        <v>0</v>
      </c>
      <c r="I44" s="15">
        <f t="shared" si="15"/>
        <v>0</v>
      </c>
      <c r="J44" s="15">
        <f t="shared" si="15"/>
        <v>0</v>
      </c>
      <c r="K44" s="15">
        <f t="shared" si="8"/>
        <v>9500000</v>
      </c>
      <c r="L44" s="16"/>
    </row>
    <row r="45" spans="1:12" ht="31" outlineLevel="3" x14ac:dyDescent="0.4">
      <c r="A45" s="17" t="s">
        <v>32</v>
      </c>
      <c r="B45" s="18" t="s">
        <v>33</v>
      </c>
      <c r="C45" s="19">
        <v>9500000</v>
      </c>
      <c r="D45" s="19"/>
      <c r="E45" s="19"/>
      <c r="F45" s="19"/>
      <c r="G45" s="19"/>
      <c r="H45" s="19"/>
      <c r="I45" s="19"/>
      <c r="J45" s="19"/>
      <c r="K45" s="19">
        <f t="shared" si="8"/>
        <v>9500000</v>
      </c>
      <c r="L45" s="20"/>
    </row>
    <row r="46" spans="1:12" outlineLevel="3" x14ac:dyDescent="0.4">
      <c r="A46" s="17" t="s">
        <v>64</v>
      </c>
      <c r="B46" s="18" t="s">
        <v>65</v>
      </c>
      <c r="C46" s="19">
        <v>0</v>
      </c>
      <c r="D46" s="19"/>
      <c r="E46" s="19"/>
      <c r="F46" s="19"/>
      <c r="G46" s="19">
        <f>83765000-83765000</f>
        <v>0</v>
      </c>
      <c r="H46" s="19">
        <f>83765000-83765000</f>
        <v>0</v>
      </c>
      <c r="I46" s="19"/>
      <c r="J46" s="19"/>
      <c r="K46" s="19">
        <f t="shared" si="8"/>
        <v>0</v>
      </c>
      <c r="L46" s="20"/>
    </row>
    <row r="47" spans="1:12" outlineLevel="2" x14ac:dyDescent="0.4">
      <c r="A47" s="13" t="s">
        <v>34</v>
      </c>
      <c r="B47" s="14" t="s">
        <v>35</v>
      </c>
      <c r="C47" s="15">
        <f t="shared" ref="C47:J47" si="16">SUM(C48:C54)</f>
        <v>239439000</v>
      </c>
      <c r="D47" s="15">
        <f t="shared" si="16"/>
        <v>0</v>
      </c>
      <c r="E47" s="15">
        <f t="shared" si="16"/>
        <v>0</v>
      </c>
      <c r="F47" s="15">
        <f t="shared" si="16"/>
        <v>0</v>
      </c>
      <c r="G47" s="15">
        <f t="shared" si="16"/>
        <v>0</v>
      </c>
      <c r="H47" s="15">
        <f t="shared" si="16"/>
        <v>0</v>
      </c>
      <c r="I47" s="15">
        <f t="shared" si="16"/>
        <v>0</v>
      </c>
      <c r="J47" s="15">
        <f t="shared" si="16"/>
        <v>0</v>
      </c>
      <c r="K47" s="15">
        <f t="shared" si="8"/>
        <v>239439000</v>
      </c>
      <c r="L47" s="16"/>
    </row>
    <row r="48" spans="1:12" ht="31" outlineLevel="3" x14ac:dyDescent="0.4">
      <c r="A48" s="17" t="s">
        <v>36</v>
      </c>
      <c r="B48" s="18" t="s">
        <v>37</v>
      </c>
      <c r="C48" s="19">
        <v>7500000</v>
      </c>
      <c r="D48" s="19"/>
      <c r="E48" s="19"/>
      <c r="F48" s="19"/>
      <c r="G48" s="19"/>
      <c r="H48" s="19"/>
      <c r="I48" s="19"/>
      <c r="J48" s="19"/>
      <c r="K48" s="19">
        <f t="shared" si="8"/>
        <v>7500000</v>
      </c>
      <c r="L48" s="20"/>
    </row>
    <row r="49" spans="1:12" outlineLevel="3" x14ac:dyDescent="0.4">
      <c r="A49" s="17" t="s">
        <v>38</v>
      </c>
      <c r="B49" s="18" t="s">
        <v>39</v>
      </c>
      <c r="C49" s="19">
        <v>34939000</v>
      </c>
      <c r="D49" s="19"/>
      <c r="E49" s="19"/>
      <c r="F49" s="19"/>
      <c r="G49" s="19"/>
      <c r="H49" s="19"/>
      <c r="I49" s="19"/>
      <c r="J49" s="19"/>
      <c r="K49" s="19">
        <f t="shared" si="8"/>
        <v>34939000</v>
      </c>
      <c r="L49" s="20"/>
    </row>
    <row r="50" spans="1:12" outlineLevel="3" x14ac:dyDescent="0.4">
      <c r="A50" s="17" t="s">
        <v>40</v>
      </c>
      <c r="B50" s="18" t="s">
        <v>41</v>
      </c>
      <c r="C50" s="19">
        <v>10000000</v>
      </c>
      <c r="D50" s="19"/>
      <c r="E50" s="19"/>
      <c r="F50" s="19"/>
      <c r="G50" s="19"/>
      <c r="H50" s="19"/>
      <c r="I50" s="19"/>
      <c r="J50" s="19"/>
      <c r="K50" s="19">
        <f t="shared" si="8"/>
        <v>10000000</v>
      </c>
      <c r="L50" s="20"/>
    </row>
    <row r="51" spans="1:12" outlineLevel="3" x14ac:dyDescent="0.4">
      <c r="A51" s="17" t="s">
        <v>42</v>
      </c>
      <c r="B51" s="18" t="s">
        <v>43</v>
      </c>
      <c r="C51" s="19">
        <v>97000000</v>
      </c>
      <c r="D51" s="19"/>
      <c r="E51" s="19"/>
      <c r="F51" s="19"/>
      <c r="G51" s="19"/>
      <c r="H51" s="19"/>
      <c r="I51" s="19"/>
      <c r="J51" s="19"/>
      <c r="K51" s="19">
        <f t="shared" si="8"/>
        <v>97000000</v>
      </c>
      <c r="L51" s="20"/>
    </row>
    <row r="52" spans="1:12" outlineLevel="3" x14ac:dyDescent="0.4">
      <c r="A52" s="17" t="s">
        <v>44</v>
      </c>
      <c r="B52" s="18" t="s">
        <v>45</v>
      </c>
      <c r="C52" s="19">
        <v>7500000</v>
      </c>
      <c r="D52" s="19"/>
      <c r="E52" s="19"/>
      <c r="F52" s="19"/>
      <c r="G52" s="19"/>
      <c r="H52" s="19"/>
      <c r="I52" s="19"/>
      <c r="J52" s="19"/>
      <c r="K52" s="19">
        <f t="shared" si="8"/>
        <v>7500000</v>
      </c>
      <c r="L52" s="20"/>
    </row>
    <row r="53" spans="1:12" ht="31" outlineLevel="3" x14ac:dyDescent="0.4">
      <c r="A53" s="17" t="s">
        <v>46</v>
      </c>
      <c r="B53" s="18" t="s">
        <v>47</v>
      </c>
      <c r="C53" s="19">
        <f>5000000-2500000</f>
        <v>2500000</v>
      </c>
      <c r="D53" s="19"/>
      <c r="E53" s="19"/>
      <c r="F53" s="19"/>
      <c r="G53" s="19"/>
      <c r="H53" s="19"/>
      <c r="I53" s="19"/>
      <c r="J53" s="19"/>
      <c r="K53" s="19">
        <f t="shared" si="8"/>
        <v>2500000</v>
      </c>
      <c r="L53" s="20"/>
    </row>
    <row r="54" spans="1:12" ht="31" outlineLevel="3" x14ac:dyDescent="0.4">
      <c r="A54" s="17" t="s">
        <v>48</v>
      </c>
      <c r="B54" s="18" t="s">
        <v>49</v>
      </c>
      <c r="C54" s="19">
        <f>65000000-15000000+30000000</f>
        <v>80000000</v>
      </c>
      <c r="D54" s="19"/>
      <c r="E54" s="19"/>
      <c r="F54" s="19"/>
      <c r="G54" s="19"/>
      <c r="H54" s="19"/>
      <c r="I54" s="19"/>
      <c r="J54" s="19"/>
      <c r="K54" s="19">
        <f t="shared" si="8"/>
        <v>80000000</v>
      </c>
      <c r="L54" s="20" t="s">
        <v>126</v>
      </c>
    </row>
    <row r="55" spans="1:12" ht="31" outlineLevel="2" x14ac:dyDescent="0.4">
      <c r="A55" s="13" t="s">
        <v>50</v>
      </c>
      <c r="B55" s="14" t="s">
        <v>51</v>
      </c>
      <c r="C55" s="15">
        <f t="shared" ref="C55:J55" si="17">SUM(C56:C57)</f>
        <v>130458000</v>
      </c>
      <c r="D55" s="15">
        <f t="shared" si="17"/>
        <v>0</v>
      </c>
      <c r="E55" s="15">
        <f t="shared" si="17"/>
        <v>0</v>
      </c>
      <c r="F55" s="15">
        <f t="shared" si="17"/>
        <v>0</v>
      </c>
      <c r="G55" s="15">
        <f t="shared" si="17"/>
        <v>0</v>
      </c>
      <c r="H55" s="15">
        <f t="shared" si="17"/>
        <v>0</v>
      </c>
      <c r="I55" s="15">
        <f t="shared" si="17"/>
        <v>0</v>
      </c>
      <c r="J55" s="15">
        <f t="shared" si="17"/>
        <v>0</v>
      </c>
      <c r="K55" s="15">
        <f t="shared" si="8"/>
        <v>130458000</v>
      </c>
      <c r="L55" s="16"/>
    </row>
    <row r="56" spans="1:12" outlineLevel="3" x14ac:dyDescent="0.4">
      <c r="A56" s="17" t="s">
        <v>52</v>
      </c>
      <c r="B56" s="18" t="s">
        <v>53</v>
      </c>
      <c r="C56" s="19">
        <v>2000000</v>
      </c>
      <c r="D56" s="19"/>
      <c r="E56" s="19"/>
      <c r="F56" s="19"/>
      <c r="G56" s="19"/>
      <c r="H56" s="19"/>
      <c r="I56" s="19"/>
      <c r="J56" s="19"/>
      <c r="K56" s="19">
        <f t="shared" si="8"/>
        <v>2000000</v>
      </c>
      <c r="L56" s="20"/>
    </row>
    <row r="57" spans="1:12" ht="31" outlineLevel="3" x14ac:dyDescent="0.4">
      <c r="A57" s="17" t="s">
        <v>54</v>
      </c>
      <c r="B57" s="18" t="s">
        <v>55</v>
      </c>
      <c r="C57" s="19">
        <v>128458000</v>
      </c>
      <c r="D57" s="19"/>
      <c r="E57" s="19"/>
      <c r="F57" s="19"/>
      <c r="G57" s="19"/>
      <c r="H57" s="19"/>
      <c r="I57" s="19"/>
      <c r="J57" s="19"/>
      <c r="K57" s="19">
        <f t="shared" si="8"/>
        <v>128458000</v>
      </c>
      <c r="L57" s="20"/>
    </row>
    <row r="58" spans="1:12" ht="31" outlineLevel="2" x14ac:dyDescent="0.4">
      <c r="A58" s="13" t="s">
        <v>56</v>
      </c>
      <c r="B58" s="14" t="s">
        <v>57</v>
      </c>
      <c r="C58" s="15">
        <f t="shared" ref="C58:J58" si="18">SUM(C59:C61)</f>
        <v>464743000</v>
      </c>
      <c r="D58" s="15">
        <f t="shared" si="18"/>
        <v>0</v>
      </c>
      <c r="E58" s="15">
        <f t="shared" si="18"/>
        <v>0</v>
      </c>
      <c r="F58" s="15">
        <f t="shared" si="18"/>
        <v>0</v>
      </c>
      <c r="G58" s="15">
        <f t="shared" si="18"/>
        <v>0</v>
      </c>
      <c r="H58" s="15">
        <f t="shared" si="18"/>
        <v>0</v>
      </c>
      <c r="I58" s="15">
        <f t="shared" si="18"/>
        <v>0</v>
      </c>
      <c r="J58" s="15">
        <f t="shared" si="18"/>
        <v>0</v>
      </c>
      <c r="K58" s="15">
        <f t="shared" si="8"/>
        <v>464743000</v>
      </c>
      <c r="L58" s="16"/>
    </row>
    <row r="59" spans="1:12" ht="46.5" outlineLevel="3" x14ac:dyDescent="0.4">
      <c r="A59" s="17" t="s">
        <v>58</v>
      </c>
      <c r="B59" s="18" t="s">
        <v>59</v>
      </c>
      <c r="C59" s="19">
        <f>380000000+64742400+600</f>
        <v>444743000</v>
      </c>
      <c r="D59" s="19"/>
      <c r="E59" s="19"/>
      <c r="F59" s="19"/>
      <c r="G59" s="19"/>
      <c r="H59" s="19"/>
      <c r="I59" s="19"/>
      <c r="J59" s="19"/>
      <c r="K59" s="19">
        <f t="shared" si="8"/>
        <v>444743000</v>
      </c>
      <c r="L59" s="20" t="s">
        <v>129</v>
      </c>
    </row>
    <row r="60" spans="1:12" ht="31" outlineLevel="3" x14ac:dyDescent="0.4">
      <c r="A60" s="17" t="s">
        <v>60</v>
      </c>
      <c r="B60" s="18" t="s">
        <v>61</v>
      </c>
      <c r="C60" s="19">
        <f>171505000-171505000</f>
        <v>0</v>
      </c>
      <c r="D60" s="19"/>
      <c r="E60" s="19"/>
      <c r="F60" s="19"/>
      <c r="G60" s="19"/>
      <c r="H60" s="19"/>
      <c r="I60" s="19"/>
      <c r="J60" s="19"/>
      <c r="K60" s="19">
        <f t="shared" si="8"/>
        <v>0</v>
      </c>
      <c r="L60" s="20"/>
    </row>
    <row r="61" spans="1:12" ht="46.5" outlineLevel="3" x14ac:dyDescent="0.4">
      <c r="A61" s="17" t="s">
        <v>62</v>
      </c>
      <c r="B61" s="18" t="s">
        <v>63</v>
      </c>
      <c r="C61" s="19">
        <v>20000000</v>
      </c>
      <c r="D61" s="19"/>
      <c r="E61" s="19"/>
      <c r="F61" s="19"/>
      <c r="G61" s="19"/>
      <c r="H61" s="19"/>
      <c r="I61" s="19"/>
      <c r="J61" s="19"/>
      <c r="K61" s="19">
        <f t="shared" si="8"/>
        <v>20000000</v>
      </c>
      <c r="L61" s="20"/>
    </row>
  </sheetData>
  <autoFilter ref="A3:L61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2022-06-27T04:56:00Z</dcterms:modified>
</cp:coreProperties>
</file>