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1168D977-A7C9-4EED-8083-E327532BF86F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RKPD2023!$A$3:$L$86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6" i="1" l="1"/>
  <c r="K86" i="1" s="1"/>
  <c r="C85" i="1"/>
  <c r="K85" i="1" s="1"/>
  <c r="C84" i="1"/>
  <c r="K84" i="1" s="1"/>
  <c r="J83" i="1"/>
  <c r="I83" i="1"/>
  <c r="H83" i="1"/>
  <c r="G83" i="1"/>
  <c r="F83" i="1"/>
  <c r="E83" i="1"/>
  <c r="D83" i="1"/>
  <c r="C82" i="1"/>
  <c r="C79" i="1" s="1"/>
  <c r="K81" i="1"/>
  <c r="K80" i="1"/>
  <c r="J79" i="1"/>
  <c r="I79" i="1"/>
  <c r="H79" i="1"/>
  <c r="G79" i="1"/>
  <c r="F79" i="1"/>
  <c r="E79" i="1"/>
  <c r="D79" i="1"/>
  <c r="C78" i="1"/>
  <c r="K77" i="1"/>
  <c r="K76" i="1"/>
  <c r="K75" i="1"/>
  <c r="K74" i="1"/>
  <c r="K73" i="1"/>
  <c r="K72" i="1"/>
  <c r="J71" i="1"/>
  <c r="I71" i="1"/>
  <c r="H71" i="1"/>
  <c r="G71" i="1"/>
  <c r="F71" i="1"/>
  <c r="E71" i="1"/>
  <c r="D71" i="1"/>
  <c r="K70" i="1"/>
  <c r="J69" i="1"/>
  <c r="I69" i="1"/>
  <c r="H69" i="1"/>
  <c r="G69" i="1"/>
  <c r="F69" i="1"/>
  <c r="E69" i="1"/>
  <c r="D69" i="1"/>
  <c r="C69" i="1"/>
  <c r="K68" i="1"/>
  <c r="K67" i="1"/>
  <c r="K66" i="1"/>
  <c r="J65" i="1"/>
  <c r="I65" i="1"/>
  <c r="H65" i="1"/>
  <c r="G65" i="1"/>
  <c r="F65" i="1"/>
  <c r="E65" i="1"/>
  <c r="D65" i="1"/>
  <c r="C65" i="1"/>
  <c r="C64" i="1"/>
  <c r="K64" i="1" s="1"/>
  <c r="K63" i="1"/>
  <c r="K62" i="1"/>
  <c r="J61" i="1"/>
  <c r="I61" i="1"/>
  <c r="H61" i="1"/>
  <c r="G61" i="1"/>
  <c r="F61" i="1"/>
  <c r="E61" i="1"/>
  <c r="D61" i="1"/>
  <c r="K59" i="1"/>
  <c r="J58" i="1"/>
  <c r="J57" i="1" s="1"/>
  <c r="I58" i="1"/>
  <c r="I57" i="1" s="1"/>
  <c r="H58" i="1"/>
  <c r="H57" i="1" s="1"/>
  <c r="G58" i="1"/>
  <c r="G57" i="1" s="1"/>
  <c r="F58" i="1"/>
  <c r="F57" i="1" s="1"/>
  <c r="E58" i="1"/>
  <c r="E57" i="1" s="1"/>
  <c r="D58" i="1"/>
  <c r="D57" i="1" s="1"/>
  <c r="C58" i="1"/>
  <c r="C56" i="1"/>
  <c r="K56" i="1" s="1"/>
  <c r="J55" i="1"/>
  <c r="J54" i="1" s="1"/>
  <c r="I55" i="1"/>
  <c r="I54" i="1" s="1"/>
  <c r="H55" i="1"/>
  <c r="H54" i="1" s="1"/>
  <c r="G55" i="1"/>
  <c r="G54" i="1" s="1"/>
  <c r="F55" i="1"/>
  <c r="F54" i="1" s="1"/>
  <c r="E55" i="1"/>
  <c r="E54" i="1" s="1"/>
  <c r="D55" i="1"/>
  <c r="D54" i="1" s="1"/>
  <c r="K53" i="1"/>
  <c r="K52" i="1"/>
  <c r="K51" i="1"/>
  <c r="J50" i="1"/>
  <c r="J49" i="1" s="1"/>
  <c r="I50" i="1"/>
  <c r="I49" i="1" s="1"/>
  <c r="H50" i="1"/>
  <c r="H49" i="1" s="1"/>
  <c r="G50" i="1"/>
  <c r="G49" i="1" s="1"/>
  <c r="F50" i="1"/>
  <c r="F49" i="1" s="1"/>
  <c r="E50" i="1"/>
  <c r="E49" i="1" s="1"/>
  <c r="D50" i="1"/>
  <c r="D49" i="1" s="1"/>
  <c r="C50" i="1"/>
  <c r="C49" i="1" s="1"/>
  <c r="C48" i="1"/>
  <c r="J47" i="1"/>
  <c r="J46" i="1" s="1"/>
  <c r="I47" i="1"/>
  <c r="I46" i="1" s="1"/>
  <c r="H47" i="1"/>
  <c r="H46" i="1" s="1"/>
  <c r="G47" i="1"/>
  <c r="G46" i="1" s="1"/>
  <c r="F47" i="1"/>
  <c r="F46" i="1" s="1"/>
  <c r="E47" i="1"/>
  <c r="E46" i="1" s="1"/>
  <c r="D47" i="1"/>
  <c r="D46" i="1" s="1"/>
  <c r="H45" i="1"/>
  <c r="H42" i="1" s="1"/>
  <c r="C45" i="1"/>
  <c r="K44" i="1"/>
  <c r="K43" i="1"/>
  <c r="J42" i="1"/>
  <c r="I42" i="1"/>
  <c r="G42" i="1"/>
  <c r="F42" i="1"/>
  <c r="E42" i="1"/>
  <c r="D42" i="1"/>
  <c r="C41" i="1"/>
  <c r="K41" i="1" s="1"/>
  <c r="C40" i="1"/>
  <c r="K40" i="1" s="1"/>
  <c r="K39" i="1"/>
  <c r="I38" i="1"/>
  <c r="K38" i="1" s="1"/>
  <c r="J37" i="1"/>
  <c r="H37" i="1"/>
  <c r="G37" i="1"/>
  <c r="F37" i="1"/>
  <c r="E37" i="1"/>
  <c r="D37" i="1"/>
  <c r="K36" i="1"/>
  <c r="K35" i="1"/>
  <c r="J34" i="1"/>
  <c r="I34" i="1"/>
  <c r="H34" i="1"/>
  <c r="G34" i="1"/>
  <c r="F34" i="1"/>
  <c r="E34" i="1"/>
  <c r="D34" i="1"/>
  <c r="C34" i="1"/>
  <c r="C32" i="1"/>
  <c r="J31" i="1"/>
  <c r="I31" i="1"/>
  <c r="H31" i="1"/>
  <c r="G31" i="1"/>
  <c r="F31" i="1"/>
  <c r="E31" i="1"/>
  <c r="D31" i="1"/>
  <c r="K30" i="1"/>
  <c r="J29" i="1"/>
  <c r="I29" i="1"/>
  <c r="H29" i="1"/>
  <c r="G29" i="1"/>
  <c r="F29" i="1"/>
  <c r="E29" i="1"/>
  <c r="D29" i="1"/>
  <c r="C29" i="1"/>
  <c r="K28" i="1"/>
  <c r="K27" i="1"/>
  <c r="C26" i="1"/>
  <c r="K26" i="1" s="1"/>
  <c r="J25" i="1"/>
  <c r="I25" i="1"/>
  <c r="H25" i="1"/>
  <c r="G25" i="1"/>
  <c r="F25" i="1"/>
  <c r="E25" i="1"/>
  <c r="D25" i="1"/>
  <c r="K24" i="1"/>
  <c r="K23" i="1"/>
  <c r="K22" i="1"/>
  <c r="J21" i="1"/>
  <c r="I21" i="1"/>
  <c r="H21" i="1"/>
  <c r="G21" i="1"/>
  <c r="F21" i="1"/>
  <c r="E21" i="1"/>
  <c r="D21" i="1"/>
  <c r="C21" i="1"/>
  <c r="K20" i="1"/>
  <c r="J19" i="1"/>
  <c r="I19" i="1"/>
  <c r="H19" i="1"/>
  <c r="G19" i="1"/>
  <c r="F19" i="1"/>
  <c r="E19" i="1"/>
  <c r="D19" i="1"/>
  <c r="C19" i="1"/>
  <c r="K17" i="1"/>
  <c r="J16" i="1"/>
  <c r="J15" i="1" s="1"/>
  <c r="I16" i="1"/>
  <c r="I15" i="1" s="1"/>
  <c r="H16" i="1"/>
  <c r="H15" i="1" s="1"/>
  <c r="G16" i="1"/>
  <c r="G15" i="1" s="1"/>
  <c r="F16" i="1"/>
  <c r="F15" i="1" s="1"/>
  <c r="E16" i="1"/>
  <c r="E15" i="1" s="1"/>
  <c r="D16" i="1"/>
  <c r="D15" i="1" s="1"/>
  <c r="C16" i="1"/>
  <c r="K14" i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K11" i="1"/>
  <c r="J10" i="1"/>
  <c r="J9" i="1" s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K8" i="1"/>
  <c r="K7" i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C55" i="1" l="1"/>
  <c r="C54" i="1" s="1"/>
  <c r="K54" i="1" s="1"/>
  <c r="K82" i="1"/>
  <c r="C61" i="1"/>
  <c r="K61" i="1" s="1"/>
  <c r="E33" i="1"/>
  <c r="H33" i="1"/>
  <c r="E60" i="1"/>
  <c r="I60" i="1"/>
  <c r="D60" i="1"/>
  <c r="H60" i="1"/>
  <c r="E18" i="1"/>
  <c r="I18" i="1"/>
  <c r="J33" i="1"/>
  <c r="F33" i="1"/>
  <c r="C42" i="1"/>
  <c r="K42" i="1" s="1"/>
  <c r="K6" i="1"/>
  <c r="C5" i="1"/>
  <c r="K49" i="1"/>
  <c r="C9" i="1"/>
  <c r="K9" i="1" s="1"/>
  <c r="F18" i="1"/>
  <c r="J18" i="1"/>
  <c r="D18" i="1"/>
  <c r="H18" i="1"/>
  <c r="G33" i="1"/>
  <c r="D33" i="1"/>
  <c r="K50" i="1"/>
  <c r="C15" i="1"/>
  <c r="K15" i="1" s="1"/>
  <c r="G18" i="1"/>
  <c r="F60" i="1"/>
  <c r="J60" i="1"/>
  <c r="G60" i="1"/>
  <c r="K13" i="1"/>
  <c r="C31" i="1"/>
  <c r="K32" i="1"/>
  <c r="K16" i="1"/>
  <c r="C37" i="1"/>
  <c r="K45" i="1"/>
  <c r="C57" i="1"/>
  <c r="K78" i="1"/>
  <c r="C71" i="1"/>
  <c r="K79" i="1"/>
  <c r="K34" i="1"/>
  <c r="C47" i="1"/>
  <c r="K48" i="1"/>
  <c r="K58" i="1"/>
  <c r="K69" i="1"/>
  <c r="C12" i="1"/>
  <c r="K19" i="1"/>
  <c r="K29" i="1"/>
  <c r="K10" i="1"/>
  <c r="K21" i="1"/>
  <c r="K65" i="1"/>
  <c r="C25" i="1"/>
  <c r="I37" i="1"/>
  <c r="I33" i="1" s="1"/>
  <c r="C83" i="1"/>
  <c r="K55" i="1" l="1"/>
  <c r="E4" i="1"/>
  <c r="D4" i="1"/>
  <c r="H4" i="1"/>
  <c r="J4" i="1"/>
  <c r="F4" i="1"/>
  <c r="G4" i="1"/>
  <c r="I4" i="1"/>
  <c r="K5" i="1"/>
  <c r="C33" i="1"/>
  <c r="K37" i="1"/>
  <c r="K83" i="1"/>
  <c r="K12" i="1"/>
  <c r="K47" i="1"/>
  <c r="C46" i="1"/>
  <c r="K57" i="1"/>
  <c r="K31" i="1"/>
  <c r="K25" i="1"/>
  <c r="C18" i="1"/>
  <c r="C60" i="1"/>
  <c r="K71" i="1"/>
  <c r="K60" i="1" l="1"/>
  <c r="K18" i="1"/>
  <c r="C4" i="1"/>
  <c r="K33" i="1"/>
  <c r="K46" i="1"/>
  <c r="K4" i="1" l="1"/>
</calcChain>
</file>

<file path=xl/sharedStrings.xml><?xml version="1.0" encoding="utf-8"?>
<sst xmlns="http://schemas.openxmlformats.org/spreadsheetml/2006/main" count="187" uniqueCount="184">
  <si>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</si>
  <si>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</si>
  <si>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</si>
  <si>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</si>
  <si>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</si>
  <si>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</si>
  <si>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</si>
  <si>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</si>
  <si>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</si>
  <si>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</si>
  <si>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</si>
  <si>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</si>
  <si>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TAPD_1805 didrop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</si>
  <si>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</si>
  <si>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</si>
  <si>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</si>
  <si>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</si>
  <si>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</si>
  <si>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</si>
  <si>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</si>
  <si>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</si>
  <si>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</si>
  <si>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</si>
  <si>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</si>
  <si>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</si>
  <si>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</si>
  <si>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</si>
  <si>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</si>
  <si>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</si>
  <si>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</si>
  <si>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</si>
  <si>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</si>
  <si>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</si>
  <si>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</si>
  <si>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</si>
  <si>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</si>
  <si>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</si>
  <si>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</si>
  <si>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</si>
  <si>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</si>
  <si>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</si>
  <si>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</si>
  <si>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</si>
  <si>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</si>
  <si>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</si>
  <si>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</si>
  <si>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</si>
  <si>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</si>
  <si>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</si>
  <si>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</si>
  <si>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</si>
  <si>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</si>
  <si>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</si>
  <si>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</si>
  <si>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</si>
  <si>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</si>
  <si>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</si>
  <si>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</si>
  <si>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</si>
  <si>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</si>
  <si>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</si>
  <si>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</si>
  <si>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</si>
  <si>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</si>
  <si>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</si>
  <si>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</si>
  <si>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</si>
  <si>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PENGELOLAAN DAN PENGEMBANGAN SISTEM PENYEDIAAN AIR MINUM</t>
  </si>
  <si>
    <t>1.03.03.2.01</t>
  </si>
  <si>
    <t>Pengelolaan dan Pengembangan Sistem Penyediaan Air Minum (SPAM) di Daerah Kabupaten/Kota</t>
  </si>
  <si>
    <t>1.03.03.2.01.07</t>
  </si>
  <si>
    <t>Perluasan SPAM Jaringan Perpipaan di Kawasan Perkotaan</t>
  </si>
  <si>
    <t>PROGRAM PENGELOLAAN DAN PENGEMBANGAN SISTEM AIR LIMBAH</t>
  </si>
  <si>
    <t>1.03.05.2.01</t>
  </si>
  <si>
    <t>Pengelolaan dan Pengembangan Sistem Air Limbah Domestik dalam Daerah Kabupaten/Kota</t>
  </si>
  <si>
    <t>1.03.05.2.01.05</t>
  </si>
  <si>
    <t>Rehabilitasi/Peningkatan/Perluasan Sistem Pengelolaan Air Limbah Domestik Terpusat Skala Permukiman</t>
  </si>
  <si>
    <t>PROGRAM PENGELOLAAN DAN PENGEMBANGAN SISTEM DRAINASE</t>
  </si>
  <si>
    <t>1.03.06.2.01</t>
  </si>
  <si>
    <t>Pengelolaan dan Pengembangan Sistem Drainase yang Terhubung Langsung dengan Sungai dalam Daerah Kabupaten/Kota</t>
  </si>
  <si>
    <t>1.03.06.2.01.05</t>
  </si>
  <si>
    <t>Pembangunan Sistem Drainase Perkotaan</t>
  </si>
  <si>
    <t>mulai 2022 program tsb sudah tidak dipakai</t>
  </si>
  <si>
    <t>PROGRAM PENYELESAIAN GANTI KERUGIAN DAN SANTUNAN TANAH UNTUK PEMBANGUNAN</t>
  </si>
  <si>
    <t>2.10.05.2.01</t>
  </si>
  <si>
    <t>Penyelesaian Masalah Ganti Kerugian dan Santunan Tanah untuk Pembangunan oleh Pemerintah Daerah Kabupaten/Kota</t>
  </si>
  <si>
    <t>2.10.05.2.01.02</t>
  </si>
  <si>
    <t>Koordinasi dan Sinkronisasi Penyelesaian Masalah Ganti Kerugian dan Santunan Tanah untuk Pembangunan oleh Pemerintah Daerah Kabupaten/Kota</t>
  </si>
  <si>
    <t>1.04.2.10.0.00.01.0000</t>
  </si>
  <si>
    <t>Dinas Perumahan Rakyat dan Kawasan Permukiman</t>
  </si>
  <si>
    <t>Mulai 2022 dilaksanakan di DPUPR</t>
  </si>
  <si>
    <t>1.03.03.2.01.03</t>
  </si>
  <si>
    <t>Pembangunan SPAM Jaringan Perpipaan di Kawasan Perkotaan</t>
  </si>
  <si>
    <t>Hanya di DPUPR</t>
  </si>
  <si>
    <t>PROGRAM PENGEMBANGAN PERMUKIMAN</t>
  </si>
  <si>
    <t>1.03.07.2.01</t>
  </si>
  <si>
    <t>Penyelenggaraan Infrastruktur pada Permukiman di Kawasan Strategis Daerah Kabupaten/Kota</t>
  </si>
  <si>
    <t>1.03.07.2.01.01</t>
  </si>
  <si>
    <t>Pembangunan dan Pengembangan Infrastruktur Kawasan Permukiman di Kawasan Strategis Daerah Kabupaten/Kota</t>
  </si>
  <si>
    <t>PROGRAM PENGEMBANGAN PERUMAHAN</t>
  </si>
  <si>
    <t>1.04.02.2.01</t>
  </si>
  <si>
    <t>Pendataan Penyediaan dan Rehabilitasi Rumah Korban Bencana atau Relokasi Program Kabupaten/Kota</t>
  </si>
  <si>
    <t>1.04.02.2.01.01</t>
  </si>
  <si>
    <t>Identifikasi Perumahan di Lokasi Rawan Bencana atau Terkena Relokasi Program Kabupaten/Kota</t>
  </si>
  <si>
    <t>1.04.02.2.02</t>
  </si>
  <si>
    <t>Sosialisasi dan Persiapan Penyediaan dan Rehabilitasi Rumah Korban Bencana atau Relokasi Program Kabupaten/Kota</t>
  </si>
  <si>
    <t>1.04.02.2.02.01</t>
  </si>
  <si>
    <t>Sosialisasi Standar Teknis Penyediaan dan Rehabilitasi Rumah kepada Masyarakat/Sukarelawan Tanggap Bencana</t>
  </si>
  <si>
    <t>1.04.02.2.02.04</t>
  </si>
  <si>
    <t>Pembentukan dan Pelatihan Tim Satgas, Tim Pendamping dan Fasilitator</t>
  </si>
  <si>
    <t>1.04.02.2.02.05</t>
  </si>
  <si>
    <t>Rembug Warga untuk Menentukan Calon Penerima Rumah bagi Korban Bencana</t>
  </si>
  <si>
    <t>1.04.02.2.03</t>
  </si>
  <si>
    <t>Pembangunan dan Rehabilitasi Rumah Korban Bencana atau Relokasi Program Kabupaten/Kota</t>
  </si>
  <si>
    <t>1.04.02.2.03.01</t>
  </si>
  <si>
    <t>Rehabilitasi Rumah bagi Korban Bencana</t>
  </si>
  <si>
    <t>1.04.02.2.03.03</t>
  </si>
  <si>
    <t>Pengadaan Lahan untuk Pembangunan Rumah bagi Korban Bencana</t>
  </si>
  <si>
    <t>1.04.02.2.03.04</t>
  </si>
  <si>
    <t>Pembangunan Rumah bagi Korban Bencana</t>
  </si>
  <si>
    <t>1.04.02.2.05</t>
  </si>
  <si>
    <t>Pembinaan Pengelolaan Rumah Susun Umum dan/atau Rumah Khusus</t>
  </si>
  <si>
    <t>1.04.02.2.05.01</t>
  </si>
  <si>
    <t>Fasilitasi Pengelolaan Kelembagaan dan Pemilik/Penghuni Rumah Susun</t>
  </si>
  <si>
    <t>1.04.02.2.06</t>
  </si>
  <si>
    <t>Penerbitan Izin Pembangunan dan Pengembangan Perumahan</t>
  </si>
  <si>
    <t>1.04.02.2.06.03</t>
  </si>
  <si>
    <t>Koordinasi dan Sinkronisasi Pengendalian Pembangunan dan Pengembangan Perumahan</t>
  </si>
  <si>
    <t>PROGRAM KAWASAN PERMUKIMAN</t>
  </si>
  <si>
    <t>1.04.03.2.01</t>
  </si>
  <si>
    <t>Penerbitan Izin Pembangunan dan Pengembangan Kawasan Permukiman</t>
  </si>
  <si>
    <t>1.04.03.2.01.02</t>
  </si>
  <si>
    <t>Penyusunan dan/atau Review serta Legalisasi Rencana Pembangunan dan Pengembangan Kawasan Permukiman dan Permukiman Kumuh</t>
  </si>
  <si>
    <t>1.04.03.2.01.03</t>
  </si>
  <si>
    <t>Koordinasi dan Sinkronisasi Pengendalian Pembangunan dan Pengembangan Kawasan Permukiman dan Permukiman Kumuh</t>
  </si>
  <si>
    <t>1.04.03.2.02</t>
  </si>
  <si>
    <t>Penataan dan Peningkatan Kualitas Kawasan Permukiman Kumuh dengan Luas di Bawah 10 (sepuluh) Ha</t>
  </si>
  <si>
    <t>1.04.03.2.02.01</t>
  </si>
  <si>
    <t>Survei dan Penetapan Lokasi Perumahan dan Permukiman Kumuh</t>
  </si>
  <si>
    <t>1.04.03.2.02.02</t>
  </si>
  <si>
    <t>Penyusunan Rencana Pencegahan dan Peningkatan Kualitas Perumahan Kumuh dan Permukiman Kumuh</t>
  </si>
  <si>
    <t>1.04.03.2.02.05</t>
  </si>
  <si>
    <t>Koordinasi dan Sinkronisasi Pengendalian Penataan Pemugaran/Peremajaan Permukiman Kumuh</t>
  </si>
  <si>
    <t>1.04.03.2.02.08</t>
  </si>
  <si>
    <t>Penyusunan/Review/Legalisasi Kebijakan Bidang PKP</t>
  </si>
  <si>
    <t>1.04.03.2.03</t>
  </si>
  <si>
    <t>Peningkatan Kualitas Kawasan Permukiman Kumuh dengan Luas di Bawah 10 (sepuluh) Ha</t>
  </si>
  <si>
    <t>1.04.03.2.03.01</t>
  </si>
  <si>
    <t>Penyusunan Rencana Tapak (Site Plan) dan Detail Engineering Design (DED) Peremajaan/Pemugaran Permukiman Kumuh</t>
  </si>
  <si>
    <t>1.04.03.2.03.02</t>
  </si>
  <si>
    <t>Perbaikan Rumah Tidak Layak Huni</t>
  </si>
  <si>
    <t>1.04.03.2.03.06</t>
  </si>
  <si>
    <t>Pelaksanaan Pembangunan Pemugaran/ Peremajaan Permukiman Kumuh</t>
  </si>
  <si>
    <t>PROGRAM PERUMAHAN DAN KAWASAN PERMUKIMAN KUMUH</t>
  </si>
  <si>
    <t>1.04.04.2.01</t>
  </si>
  <si>
    <t>Pencegahan Perumahan dan Kawasan Permukiman Kumuh pada Daerah Kabupaten/Kota</t>
  </si>
  <si>
    <t>1.04.04.2.01.01</t>
  </si>
  <si>
    <t>Perbaikan Rumah Tidak Layak Huni untuk Pencegahan terhadap Tumbuh dan Berkembangnya Permukiman Kumuh diluar Kawasan Permukiman Kumuh dengan Luas di Bawah 10 (sepuluh) Ha</t>
  </si>
  <si>
    <t>PROGRAM PENINGKATAN PRASARANA, SARANA DAN UTILITAS UMUM (PSU)</t>
  </si>
  <si>
    <t>1.04.05.2.01</t>
  </si>
  <si>
    <t>Urusan Penyelenggaraan PSU Perumahan</t>
  </si>
  <si>
    <t>1.04.05.2.01.01</t>
  </si>
  <si>
    <t>Perencanaan Penyediaan PSU Perumahan</t>
  </si>
  <si>
    <t>1.04.05.2.01.02</t>
  </si>
  <si>
    <t>Penyediaan Prasarana, Sarana, dan Utilitas Umum di Perumahan untuk Menunjang Fungsi Hunian</t>
  </si>
  <si>
    <t>1.04.05.2.01.03</t>
  </si>
  <si>
    <t>Koordinasi dan Sinkronisasi dalam rangka Penyediaan Prasarana, Sarana, dan Utilitas Umum Perumahan</t>
  </si>
  <si>
    <t>PROGRAM REDISTRIBUSI TANAH, SERTA GANTI KERUGIAN PROGRAM TANAH KELEBIHAN MAKSIMUM DAN TANAH ABSENTEE</t>
  </si>
  <si>
    <t>2.10.06.2.01</t>
  </si>
  <si>
    <t>Penetapan Subjek dan Objek Redistribusi Tanah serta Ganti Kerugian Tanah Kelebihan Maksimum dan Tanah Absentee dalam 1 (satu) Daerah Kabupaten/Kota</t>
  </si>
  <si>
    <t>2.10.06.2.01.03</t>
  </si>
  <si>
    <t>Koordinasi Penyelenggaraan Redistribusi Tanah Objek Reforma Agraria dalam 1 (satu) Kabupaten/Kota</t>
  </si>
  <si>
    <t>disamakan dengan penetapan 2022</t>
  </si>
  <si>
    <t>drop</t>
  </si>
  <si>
    <t>diseragamkan</t>
  </si>
  <si>
    <t>digeser untuk penyediaan huntara</t>
  </si>
  <si>
    <t>Program Unggulan --&gt; maintenance aplikasi untuk RT/RW
100juta untuk tambahan dukungan pendataan lengkap rumah (prog unggulan omahe ndewe menjadi 300juta)</t>
  </si>
  <si>
    <t>2 masterplan (@75jt)</t>
  </si>
  <si>
    <t>Jalan lingkungan pindah ke DPUPR</t>
  </si>
  <si>
    <t>untuk kerohiman</t>
  </si>
  <si>
    <t>Kenaikan BBM 11.098.000</t>
  </si>
  <si>
    <t>Ranc Akhir RKPD 2023</t>
  </si>
  <si>
    <t>masuk ke RTLH (pencegahan kawasan kumuh diluar pokir)
DAK sesuai usulan di Krisna, pendampingan APBD untuk BOP</t>
  </si>
  <si>
    <t>1M untuk perbaikan RTLH
DAK Sesuai Usulan Krisna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</si>
</sst>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3" fontId="2" fillId="9" borderId="4" xfId="0" applyNumberFormat="1" applyFont="1" applyFill="1" applyBorder="1" applyAlignment="1">
      <alignment vertical="top"/>
    </xf>
    <xf numFmtId="3" fontId="2" fillId="10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86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30" customWidth="1"/>
    <col min="2" max="2" width="42.5" style="28" customWidth="1"/>
    <col min="3" max="3" width="16.83203125" style="1" customWidth="1" outlineLevel="1"/>
    <col min="4" max="10" width="15.5" style="1" customWidth="1" outlineLevel="1"/>
    <col min="11" max="11" width="20.58203125" style="29" customWidth="1"/>
    <col min="12" max="12" width="47.75" style="28" customWidth="1"/>
    <col min="13" max="16384" width="8.58203125" style="1"/>
  </cols>
  <sheetData>
    <row r="1" spans="1:12" ht="24.5" customHeight="1" x14ac:dyDescent="0.4">
      <c r="A1" s="34" t="s">
        <v>0</v>
      </c>
      <c r="B1" s="34" t="s">
        <v>1</v>
      </c>
      <c r="C1" s="33" t="s">
        <v>181</v>
      </c>
      <c r="D1" s="33"/>
      <c r="E1" s="33"/>
      <c r="F1" s="33"/>
      <c r="G1" s="33"/>
      <c r="H1" s="33"/>
      <c r="I1" s="33"/>
      <c r="J1" s="33"/>
      <c r="K1" s="33"/>
      <c r="L1" s="31" t="s">
        <v>2</v>
      </c>
    </row>
    <row r="2" spans="1:12" s="4" customFormat="1" ht="31" x14ac:dyDescent="0.3">
      <c r="A2" s="34"/>
      <c r="B2" s="34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2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2" t="s">
        <v>88</v>
      </c>
      <c r="B4" s="23" t="s">
        <v>89</v>
      </c>
      <c r="C4" s="24">
        <f t="shared" ref="C4:J4" si="0">SUM(C5,C9,C12,C15,C18,C33,C46,C49,C54,C57,C60)</f>
        <v>8959530000</v>
      </c>
      <c r="D4" s="24">
        <f t="shared" si="0"/>
        <v>0</v>
      </c>
      <c r="E4" s="24">
        <f t="shared" si="0"/>
        <v>8150000000</v>
      </c>
      <c r="F4" s="24">
        <f t="shared" si="0"/>
        <v>0</v>
      </c>
      <c r="G4" s="24">
        <f t="shared" si="0"/>
        <v>0</v>
      </c>
      <c r="H4" s="24">
        <f t="shared" si="0"/>
        <v>1000000000</v>
      </c>
      <c r="I4" s="24">
        <f t="shared" si="0"/>
        <v>300000000</v>
      </c>
      <c r="J4" s="24">
        <f t="shared" si="0"/>
        <v>0</v>
      </c>
      <c r="K4" s="24">
        <f t="shared" ref="K4:K45" si="1">SUM(C4:J4)</f>
        <v>18409530000</v>
      </c>
      <c r="L4" s="25"/>
    </row>
    <row r="5" spans="1:12" ht="46.5" outlineLevel="1" x14ac:dyDescent="0.4">
      <c r="A5" s="9">
        <v>4.3784722222222218E-2</v>
      </c>
      <c r="B5" s="10" t="s">
        <v>67</v>
      </c>
      <c r="C5" s="11">
        <f t="shared" ref="C5:J5" si="2">SUM(C6)</f>
        <v>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0</v>
      </c>
      <c r="L5" s="13" t="s">
        <v>90</v>
      </c>
    </row>
    <row r="6" spans="1:12" ht="46.5" outlineLevel="2" x14ac:dyDescent="0.4">
      <c r="A6" s="14" t="s">
        <v>68</v>
      </c>
      <c r="B6" s="15" t="s">
        <v>69</v>
      </c>
      <c r="C6" s="16">
        <f t="shared" ref="C6:J6" si="3">SUM(C7:C8)</f>
        <v>0</v>
      </c>
      <c r="D6" s="16">
        <f t="shared" si="3"/>
        <v>0</v>
      </c>
      <c r="E6" s="16">
        <f t="shared" si="3"/>
        <v>0</v>
      </c>
      <c r="F6" s="16">
        <f t="shared" si="3"/>
        <v>0</v>
      </c>
      <c r="G6" s="16">
        <f t="shared" si="3"/>
        <v>0</v>
      </c>
      <c r="H6" s="16">
        <f t="shared" si="3"/>
        <v>0</v>
      </c>
      <c r="I6" s="16">
        <f t="shared" si="3"/>
        <v>0</v>
      </c>
      <c r="J6" s="16">
        <f t="shared" si="3"/>
        <v>0</v>
      </c>
      <c r="K6" s="16">
        <f t="shared" si="1"/>
        <v>0</v>
      </c>
      <c r="L6" s="17"/>
    </row>
    <row r="7" spans="1:12" ht="31" outlineLevel="3" x14ac:dyDescent="0.4">
      <c r="A7" s="18" t="s">
        <v>91</v>
      </c>
      <c r="B7" s="19" t="s">
        <v>92</v>
      </c>
      <c r="C7" s="20"/>
      <c r="D7" s="20"/>
      <c r="E7" s="20"/>
      <c r="F7" s="20"/>
      <c r="G7" s="20"/>
      <c r="H7" s="20"/>
      <c r="I7" s="20"/>
      <c r="J7" s="20"/>
      <c r="K7" s="20">
        <f t="shared" si="1"/>
        <v>0</v>
      </c>
      <c r="L7" s="21"/>
    </row>
    <row r="8" spans="1:12" ht="31" outlineLevel="3" x14ac:dyDescent="0.4">
      <c r="A8" s="18" t="s">
        <v>70</v>
      </c>
      <c r="B8" s="19" t="s">
        <v>71</v>
      </c>
      <c r="C8" s="20"/>
      <c r="D8" s="20"/>
      <c r="E8" s="20"/>
      <c r="F8" s="20"/>
      <c r="G8" s="20"/>
      <c r="H8" s="20"/>
      <c r="I8" s="20"/>
      <c r="J8" s="20"/>
      <c r="K8" s="20">
        <f t="shared" si="1"/>
        <v>0</v>
      </c>
      <c r="L8" s="21"/>
    </row>
    <row r="9" spans="1:12" ht="31" outlineLevel="1" x14ac:dyDescent="0.4">
      <c r="A9" s="9">
        <v>4.3807870370370372E-2</v>
      </c>
      <c r="B9" s="10" t="s">
        <v>72</v>
      </c>
      <c r="C9" s="11">
        <f t="shared" ref="C9:J10" si="4">SUM(C10)</f>
        <v>0</v>
      </c>
      <c r="D9" s="11">
        <f t="shared" si="4"/>
        <v>0</v>
      </c>
      <c r="E9" s="11">
        <f t="shared" si="4"/>
        <v>0</v>
      </c>
      <c r="F9" s="11">
        <f t="shared" si="4"/>
        <v>0</v>
      </c>
      <c r="G9" s="11">
        <f t="shared" si="4"/>
        <v>0</v>
      </c>
      <c r="H9" s="11">
        <f t="shared" si="4"/>
        <v>0</v>
      </c>
      <c r="I9" s="11">
        <f t="shared" si="4"/>
        <v>0</v>
      </c>
      <c r="J9" s="11">
        <f t="shared" si="4"/>
        <v>0</v>
      </c>
      <c r="K9" s="11">
        <f t="shared" si="1"/>
        <v>0</v>
      </c>
      <c r="L9" s="13" t="s">
        <v>90</v>
      </c>
    </row>
    <row r="10" spans="1:12" ht="31" outlineLevel="2" x14ac:dyDescent="0.4">
      <c r="A10" s="14" t="s">
        <v>73</v>
      </c>
      <c r="B10" s="15" t="s">
        <v>74</v>
      </c>
      <c r="C10" s="16">
        <f t="shared" si="4"/>
        <v>0</v>
      </c>
      <c r="D10" s="16">
        <f t="shared" si="4"/>
        <v>0</v>
      </c>
      <c r="E10" s="16">
        <f t="shared" si="4"/>
        <v>0</v>
      </c>
      <c r="F10" s="16">
        <f t="shared" si="4"/>
        <v>0</v>
      </c>
      <c r="G10" s="16">
        <f t="shared" si="4"/>
        <v>0</v>
      </c>
      <c r="H10" s="16">
        <f t="shared" si="4"/>
        <v>0</v>
      </c>
      <c r="I10" s="16">
        <f t="shared" si="4"/>
        <v>0</v>
      </c>
      <c r="J10" s="16">
        <f t="shared" si="4"/>
        <v>0</v>
      </c>
      <c r="K10" s="16">
        <f t="shared" si="1"/>
        <v>0</v>
      </c>
      <c r="L10" s="17"/>
    </row>
    <row r="11" spans="1:12" ht="46.5" outlineLevel="3" x14ac:dyDescent="0.4">
      <c r="A11" s="18" t="s">
        <v>75</v>
      </c>
      <c r="B11" s="19" t="s">
        <v>76</v>
      </c>
      <c r="C11" s="20"/>
      <c r="D11" s="20"/>
      <c r="E11" s="20"/>
      <c r="F11" s="20"/>
      <c r="G11" s="20"/>
      <c r="H11" s="20"/>
      <c r="I11" s="20"/>
      <c r="J11" s="20"/>
      <c r="K11" s="20">
        <f t="shared" si="1"/>
        <v>0</v>
      </c>
      <c r="L11" s="21"/>
    </row>
    <row r="12" spans="1:12" ht="31" outlineLevel="1" x14ac:dyDescent="0.4">
      <c r="A12" s="9">
        <v>4.3819444444444446E-2</v>
      </c>
      <c r="B12" s="10" t="s">
        <v>77</v>
      </c>
      <c r="C12" s="11">
        <f t="shared" ref="C12:J13" si="5">SUM(C13)</f>
        <v>0</v>
      </c>
      <c r="D12" s="11">
        <f t="shared" si="5"/>
        <v>0</v>
      </c>
      <c r="E12" s="11">
        <f t="shared" si="5"/>
        <v>0</v>
      </c>
      <c r="F12" s="11">
        <f t="shared" si="5"/>
        <v>0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11">
        <f t="shared" si="5"/>
        <v>0</v>
      </c>
      <c r="K12" s="11">
        <f t="shared" si="1"/>
        <v>0</v>
      </c>
      <c r="L12" s="13" t="s">
        <v>93</v>
      </c>
    </row>
    <row r="13" spans="1:12" ht="46.5" outlineLevel="2" x14ac:dyDescent="0.4">
      <c r="A13" s="14" t="s">
        <v>78</v>
      </c>
      <c r="B13" s="15" t="s">
        <v>79</v>
      </c>
      <c r="C13" s="16">
        <f t="shared" si="5"/>
        <v>0</v>
      </c>
      <c r="D13" s="16">
        <f t="shared" si="5"/>
        <v>0</v>
      </c>
      <c r="E13" s="16">
        <f t="shared" si="5"/>
        <v>0</v>
      </c>
      <c r="F13" s="16">
        <f t="shared" si="5"/>
        <v>0</v>
      </c>
      <c r="G13" s="16">
        <f t="shared" si="5"/>
        <v>0</v>
      </c>
      <c r="H13" s="16">
        <f t="shared" si="5"/>
        <v>0</v>
      </c>
      <c r="I13" s="16">
        <f t="shared" si="5"/>
        <v>0</v>
      </c>
      <c r="J13" s="16">
        <f t="shared" si="5"/>
        <v>0</v>
      </c>
      <c r="K13" s="16">
        <f t="shared" si="1"/>
        <v>0</v>
      </c>
      <c r="L13" s="17"/>
    </row>
    <row r="14" spans="1:12" outlineLevel="3" x14ac:dyDescent="0.4">
      <c r="A14" s="18" t="s">
        <v>80</v>
      </c>
      <c r="B14" s="19" t="s">
        <v>81</v>
      </c>
      <c r="C14" s="20"/>
      <c r="D14" s="20"/>
      <c r="E14" s="20"/>
      <c r="F14" s="20"/>
      <c r="G14" s="20"/>
      <c r="H14" s="20"/>
      <c r="I14" s="20"/>
      <c r="J14" s="20"/>
      <c r="K14" s="20">
        <f t="shared" si="1"/>
        <v>0</v>
      </c>
      <c r="L14" s="21"/>
    </row>
    <row r="15" spans="1:12" outlineLevel="1" x14ac:dyDescent="0.4">
      <c r="A15" s="9">
        <v>4.3831018518518512E-2</v>
      </c>
      <c r="B15" s="10" t="s">
        <v>94</v>
      </c>
      <c r="C15" s="11">
        <f t="shared" ref="C15:J16" si="6">SUM(C16)</f>
        <v>0</v>
      </c>
      <c r="D15" s="11">
        <f t="shared" si="6"/>
        <v>0</v>
      </c>
      <c r="E15" s="11">
        <f t="shared" si="6"/>
        <v>0</v>
      </c>
      <c r="F15" s="11">
        <f t="shared" si="6"/>
        <v>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1"/>
        <v>0</v>
      </c>
      <c r="L15" s="13" t="s">
        <v>82</v>
      </c>
    </row>
    <row r="16" spans="1:12" ht="31" outlineLevel="2" x14ac:dyDescent="0.4">
      <c r="A16" s="14" t="s">
        <v>95</v>
      </c>
      <c r="B16" s="15" t="s">
        <v>96</v>
      </c>
      <c r="C16" s="16">
        <f t="shared" si="6"/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46.5" outlineLevel="3" x14ac:dyDescent="0.4">
      <c r="A17" s="18" t="s">
        <v>97</v>
      </c>
      <c r="B17" s="19" t="s">
        <v>98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1" x14ac:dyDescent="0.4">
      <c r="A18" s="9">
        <v>4.4467592592592593E-2</v>
      </c>
      <c r="B18" s="10" t="s">
        <v>99</v>
      </c>
      <c r="C18" s="11">
        <f t="shared" ref="C18:J18" si="7">SUM(C19,C21,C25,C29,C31)</f>
        <v>2534196000</v>
      </c>
      <c r="D18" s="11">
        <f t="shared" si="7"/>
        <v>0</v>
      </c>
      <c r="E18" s="11">
        <f t="shared" si="7"/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1"/>
        <v>2534196000</v>
      </c>
      <c r="L18" s="12"/>
    </row>
    <row r="19" spans="1:12" ht="46.5" outlineLevel="2" x14ac:dyDescent="0.4">
      <c r="A19" s="14" t="s">
        <v>100</v>
      </c>
      <c r="B19" s="15" t="s">
        <v>101</v>
      </c>
      <c r="C19" s="16">
        <f t="shared" ref="C19:J19" si="8">SUM(C20)</f>
        <v>75000000</v>
      </c>
      <c r="D19" s="16">
        <f t="shared" si="8"/>
        <v>0</v>
      </c>
      <c r="E19" s="16">
        <f t="shared" si="8"/>
        <v>0</v>
      </c>
      <c r="F19" s="16">
        <f t="shared" si="8"/>
        <v>0</v>
      </c>
      <c r="G19" s="16">
        <f t="shared" si="8"/>
        <v>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1"/>
        <v>75000000</v>
      </c>
      <c r="L19" s="17"/>
    </row>
    <row r="20" spans="1:12" ht="46.5" outlineLevel="3" x14ac:dyDescent="0.4">
      <c r="A20" s="18" t="s">
        <v>102</v>
      </c>
      <c r="B20" s="19" t="s">
        <v>103</v>
      </c>
      <c r="C20" s="20">
        <v>75000000</v>
      </c>
      <c r="D20" s="20"/>
      <c r="E20" s="20"/>
      <c r="F20" s="20"/>
      <c r="G20" s="20"/>
      <c r="H20" s="20"/>
      <c r="I20" s="20"/>
      <c r="J20" s="20"/>
      <c r="K20" s="20">
        <f t="shared" si="1"/>
        <v>75000000</v>
      </c>
      <c r="L20" s="21"/>
    </row>
    <row r="21" spans="1:12" ht="46.5" outlineLevel="2" x14ac:dyDescent="0.4">
      <c r="A21" s="14" t="s">
        <v>104</v>
      </c>
      <c r="B21" s="15" t="s">
        <v>105</v>
      </c>
      <c r="C21" s="16">
        <f t="shared" ref="C21:J21" si="9">SUM(C22:C24)</f>
        <v>90000000</v>
      </c>
      <c r="D21" s="16">
        <f t="shared" si="9"/>
        <v>0</v>
      </c>
      <c r="E21" s="16">
        <f t="shared" si="9"/>
        <v>0</v>
      </c>
      <c r="F21" s="16">
        <f t="shared" si="9"/>
        <v>0</v>
      </c>
      <c r="G21" s="16">
        <f t="shared" si="9"/>
        <v>0</v>
      </c>
      <c r="H21" s="16">
        <f t="shared" si="9"/>
        <v>0</v>
      </c>
      <c r="I21" s="16">
        <f t="shared" si="9"/>
        <v>0</v>
      </c>
      <c r="J21" s="16">
        <f t="shared" si="9"/>
        <v>0</v>
      </c>
      <c r="K21" s="16">
        <f t="shared" si="1"/>
        <v>90000000</v>
      </c>
      <c r="L21" s="17"/>
    </row>
    <row r="22" spans="1:12" ht="46.5" outlineLevel="3" x14ac:dyDescent="0.4">
      <c r="A22" s="18" t="s">
        <v>106</v>
      </c>
      <c r="B22" s="19" t="s">
        <v>107</v>
      </c>
      <c r="C22" s="20">
        <v>10000000</v>
      </c>
      <c r="D22" s="20"/>
      <c r="E22" s="20"/>
      <c r="F22" s="20"/>
      <c r="G22" s="20"/>
      <c r="H22" s="20"/>
      <c r="I22" s="20"/>
      <c r="J22" s="20"/>
      <c r="K22" s="20">
        <f t="shared" si="1"/>
        <v>10000000</v>
      </c>
      <c r="L22" s="21"/>
    </row>
    <row r="23" spans="1:12" ht="31" outlineLevel="3" x14ac:dyDescent="0.4">
      <c r="A23" s="18" t="s">
        <v>108</v>
      </c>
      <c r="B23" s="19" t="s">
        <v>109</v>
      </c>
      <c r="C23" s="20">
        <v>50000000</v>
      </c>
      <c r="D23" s="20"/>
      <c r="E23" s="20"/>
      <c r="F23" s="20"/>
      <c r="G23" s="20"/>
      <c r="H23" s="20"/>
      <c r="I23" s="20"/>
      <c r="J23" s="20"/>
      <c r="K23" s="20">
        <f t="shared" si="1"/>
        <v>50000000</v>
      </c>
      <c r="L23" s="21"/>
    </row>
    <row r="24" spans="1:12" ht="31" outlineLevel="3" x14ac:dyDescent="0.4">
      <c r="A24" s="18" t="s">
        <v>110</v>
      </c>
      <c r="B24" s="19" t="s">
        <v>111</v>
      </c>
      <c r="C24" s="20">
        <v>30000000</v>
      </c>
      <c r="D24" s="20"/>
      <c r="E24" s="20"/>
      <c r="F24" s="20"/>
      <c r="G24" s="20"/>
      <c r="H24" s="20"/>
      <c r="I24" s="20"/>
      <c r="J24" s="20"/>
      <c r="K24" s="20">
        <f t="shared" si="1"/>
        <v>30000000</v>
      </c>
      <c r="L24" s="21"/>
    </row>
    <row r="25" spans="1:12" ht="31" outlineLevel="2" x14ac:dyDescent="0.4">
      <c r="A25" s="14" t="s">
        <v>112</v>
      </c>
      <c r="B25" s="15" t="s">
        <v>113</v>
      </c>
      <c r="C25" s="16">
        <f t="shared" ref="C25:J25" si="10">SUM(C26:C28)</f>
        <v>1169196000</v>
      </c>
      <c r="D25" s="16">
        <f t="shared" si="10"/>
        <v>0</v>
      </c>
      <c r="E25" s="16">
        <f t="shared" si="10"/>
        <v>0</v>
      </c>
      <c r="F25" s="16">
        <f t="shared" si="10"/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  <c r="J25" s="16">
        <f t="shared" si="10"/>
        <v>0</v>
      </c>
      <c r="K25" s="16">
        <f t="shared" si="1"/>
        <v>1169196000</v>
      </c>
      <c r="L25" s="17"/>
    </row>
    <row r="26" spans="1:12" outlineLevel="3" x14ac:dyDescent="0.4">
      <c r="A26" s="18" t="s">
        <v>114</v>
      </c>
      <c r="B26" s="19" t="s">
        <v>115</v>
      </c>
      <c r="C26" s="26">
        <f>540696000-278196000</f>
        <v>262500000</v>
      </c>
      <c r="D26" s="20"/>
      <c r="E26" s="20"/>
      <c r="F26" s="20"/>
      <c r="G26" s="20"/>
      <c r="H26" s="20"/>
      <c r="I26" s="20"/>
      <c r="J26" s="20"/>
      <c r="K26" s="20">
        <f t="shared" si="1"/>
        <v>262500000</v>
      </c>
      <c r="L26" s="21" t="s">
        <v>172</v>
      </c>
    </row>
    <row r="27" spans="1:12" ht="31" outlineLevel="3" x14ac:dyDescent="0.4">
      <c r="A27" s="18" t="s">
        <v>116</v>
      </c>
      <c r="B27" s="19" t="s">
        <v>117</v>
      </c>
      <c r="C27" s="26">
        <v>700000000</v>
      </c>
      <c r="D27" s="20"/>
      <c r="E27" s="20"/>
      <c r="F27" s="20"/>
      <c r="G27" s="20"/>
      <c r="H27" s="20"/>
      <c r="I27" s="20"/>
      <c r="J27" s="20"/>
      <c r="K27" s="20">
        <f t="shared" si="1"/>
        <v>700000000</v>
      </c>
      <c r="L27" s="21" t="s">
        <v>175</v>
      </c>
    </row>
    <row r="28" spans="1:12" outlineLevel="3" x14ac:dyDescent="0.4">
      <c r="A28" s="18" t="s">
        <v>118</v>
      </c>
      <c r="B28" s="19" t="s">
        <v>119</v>
      </c>
      <c r="C28" s="20">
        <v>206696000</v>
      </c>
      <c r="D28" s="20"/>
      <c r="E28" s="20"/>
      <c r="F28" s="20"/>
      <c r="G28" s="20"/>
      <c r="H28" s="20"/>
      <c r="I28" s="20"/>
      <c r="J28" s="20"/>
      <c r="K28" s="20">
        <f t="shared" si="1"/>
        <v>206696000</v>
      </c>
      <c r="L28" s="21"/>
    </row>
    <row r="29" spans="1:12" ht="31" outlineLevel="2" x14ac:dyDescent="0.4">
      <c r="A29" s="14" t="s">
        <v>120</v>
      </c>
      <c r="B29" s="15" t="s">
        <v>121</v>
      </c>
      <c r="C29" s="16">
        <f t="shared" ref="C29:J29" si="11">SUM(C30)</f>
        <v>1200000000</v>
      </c>
      <c r="D29" s="16">
        <f t="shared" si="11"/>
        <v>0</v>
      </c>
      <c r="E29" s="16">
        <f t="shared" si="11"/>
        <v>0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"/>
        <v>1200000000</v>
      </c>
      <c r="L29" s="17"/>
    </row>
    <row r="30" spans="1:12" ht="31" outlineLevel="3" x14ac:dyDescent="0.4">
      <c r="A30" s="18" t="s">
        <v>122</v>
      </c>
      <c r="B30" s="19" t="s">
        <v>123</v>
      </c>
      <c r="C30" s="20">
        <v>1200000000</v>
      </c>
      <c r="D30" s="20"/>
      <c r="E30" s="20"/>
      <c r="F30" s="20"/>
      <c r="G30" s="20"/>
      <c r="H30" s="20"/>
      <c r="I30" s="20"/>
      <c r="J30" s="20"/>
      <c r="K30" s="20">
        <f t="shared" si="1"/>
        <v>1200000000</v>
      </c>
      <c r="L30" s="21"/>
    </row>
    <row r="31" spans="1:12" ht="31" outlineLevel="2" x14ac:dyDescent="0.4">
      <c r="A31" s="14" t="s">
        <v>124</v>
      </c>
      <c r="B31" s="15" t="s">
        <v>125</v>
      </c>
      <c r="C31" s="16">
        <f t="shared" ref="C31:J31" si="12">SUM(C32)</f>
        <v>0</v>
      </c>
      <c r="D31" s="16">
        <f t="shared" si="12"/>
        <v>0</v>
      </c>
      <c r="E31" s="16">
        <f t="shared" si="12"/>
        <v>0</v>
      </c>
      <c r="F31" s="16">
        <f t="shared" si="12"/>
        <v>0</v>
      </c>
      <c r="G31" s="16">
        <f t="shared" si="12"/>
        <v>0</v>
      </c>
      <c r="H31" s="16">
        <f t="shared" si="12"/>
        <v>0</v>
      </c>
      <c r="I31" s="16">
        <f t="shared" si="12"/>
        <v>0</v>
      </c>
      <c r="J31" s="16">
        <f t="shared" si="12"/>
        <v>0</v>
      </c>
      <c r="K31" s="16">
        <f t="shared" si="1"/>
        <v>0</v>
      </c>
      <c r="L31" s="17"/>
    </row>
    <row r="32" spans="1:12" ht="31" outlineLevel="3" x14ac:dyDescent="0.4">
      <c r="A32" s="18" t="s">
        <v>126</v>
      </c>
      <c r="B32" s="19" t="s">
        <v>127</v>
      </c>
      <c r="C32" s="26">
        <f>84777000-84777000</f>
        <v>0</v>
      </c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 t="s">
        <v>12</v>
      </c>
    </row>
    <row r="33" spans="1:12" outlineLevel="1" x14ac:dyDescent="0.4">
      <c r="A33" s="9">
        <v>4.447916666666666E-2</v>
      </c>
      <c r="B33" s="10" t="s">
        <v>128</v>
      </c>
      <c r="C33" s="11">
        <f t="shared" ref="C33:J33" si="13">SUM(C34,C37,C42)</f>
        <v>812660000</v>
      </c>
      <c r="D33" s="11">
        <f t="shared" si="13"/>
        <v>0</v>
      </c>
      <c r="E33" s="11">
        <f t="shared" si="13"/>
        <v>6500000000</v>
      </c>
      <c r="F33" s="11">
        <f t="shared" si="13"/>
        <v>0</v>
      </c>
      <c r="G33" s="11">
        <f t="shared" si="13"/>
        <v>0</v>
      </c>
      <c r="H33" s="11">
        <f t="shared" si="13"/>
        <v>0</v>
      </c>
      <c r="I33" s="11">
        <f t="shared" si="13"/>
        <v>300000000</v>
      </c>
      <c r="J33" s="11">
        <f t="shared" si="13"/>
        <v>0</v>
      </c>
      <c r="K33" s="11">
        <f t="shared" si="1"/>
        <v>7612660000</v>
      </c>
      <c r="L33" s="12"/>
    </row>
    <row r="34" spans="1:12" ht="31" outlineLevel="2" x14ac:dyDescent="0.4">
      <c r="A34" s="14" t="s">
        <v>129</v>
      </c>
      <c r="B34" s="15" t="s">
        <v>130</v>
      </c>
      <c r="C34" s="16">
        <f t="shared" ref="C34:J34" si="14">SUM(C35:C36)</f>
        <v>236400000</v>
      </c>
      <c r="D34" s="16">
        <f t="shared" si="14"/>
        <v>0</v>
      </c>
      <c r="E34" s="16">
        <f t="shared" si="14"/>
        <v>0</v>
      </c>
      <c r="F34" s="16">
        <f t="shared" si="14"/>
        <v>0</v>
      </c>
      <c r="G34" s="16">
        <f t="shared" si="14"/>
        <v>0</v>
      </c>
      <c r="H34" s="16">
        <f t="shared" si="14"/>
        <v>0</v>
      </c>
      <c r="I34" s="16">
        <f t="shared" si="14"/>
        <v>0</v>
      </c>
      <c r="J34" s="16">
        <f t="shared" si="14"/>
        <v>0</v>
      </c>
      <c r="K34" s="16">
        <f t="shared" si="1"/>
        <v>236400000</v>
      </c>
      <c r="L34" s="17"/>
    </row>
    <row r="35" spans="1:12" ht="46.5" outlineLevel="3" x14ac:dyDescent="0.4">
      <c r="A35" s="18" t="s">
        <v>131</v>
      </c>
      <c r="B35" s="19" t="s">
        <v>132</v>
      </c>
      <c r="C35" s="20">
        <v>168000000</v>
      </c>
      <c r="D35" s="20"/>
      <c r="E35" s="20"/>
      <c r="F35" s="20"/>
      <c r="G35" s="20"/>
      <c r="H35" s="20"/>
      <c r="I35" s="20"/>
      <c r="J35" s="20"/>
      <c r="K35" s="20">
        <f t="shared" si="1"/>
        <v>168000000</v>
      </c>
      <c r="L35" s="21"/>
    </row>
    <row r="36" spans="1:12" ht="46.5" outlineLevel="3" x14ac:dyDescent="0.4">
      <c r="A36" s="18" t="s">
        <v>133</v>
      </c>
      <c r="B36" s="19" t="s">
        <v>134</v>
      </c>
      <c r="C36" s="20">
        <v>68400000</v>
      </c>
      <c r="D36" s="20"/>
      <c r="E36" s="20"/>
      <c r="F36" s="20"/>
      <c r="G36" s="20"/>
      <c r="H36" s="20"/>
      <c r="I36" s="20"/>
      <c r="J36" s="20"/>
      <c r="K36" s="20">
        <f t="shared" si="1"/>
        <v>68400000</v>
      </c>
      <c r="L36" s="21"/>
    </row>
    <row r="37" spans="1:12" ht="46.5" outlineLevel="2" x14ac:dyDescent="0.4">
      <c r="A37" s="14" t="s">
        <v>135</v>
      </c>
      <c r="B37" s="15" t="s">
        <v>136</v>
      </c>
      <c r="C37" s="16">
        <f t="shared" ref="C37:J37" si="15">SUM(C38:C41)</f>
        <v>250000000</v>
      </c>
      <c r="D37" s="16">
        <f t="shared" si="15"/>
        <v>0</v>
      </c>
      <c r="E37" s="16">
        <f t="shared" si="15"/>
        <v>0</v>
      </c>
      <c r="F37" s="16">
        <f t="shared" si="15"/>
        <v>0</v>
      </c>
      <c r="G37" s="16">
        <f t="shared" si="15"/>
        <v>0</v>
      </c>
      <c r="H37" s="16">
        <f t="shared" si="15"/>
        <v>0</v>
      </c>
      <c r="I37" s="16">
        <f t="shared" si="15"/>
        <v>300000000</v>
      </c>
      <c r="J37" s="16">
        <f t="shared" si="15"/>
        <v>0</v>
      </c>
      <c r="K37" s="16">
        <f t="shared" si="1"/>
        <v>550000000</v>
      </c>
      <c r="L37" s="17"/>
    </row>
    <row r="38" spans="1:12" ht="62" outlineLevel="3" x14ac:dyDescent="0.4">
      <c r="A38" s="18" t="s">
        <v>137</v>
      </c>
      <c r="B38" s="19" t="s">
        <v>138</v>
      </c>
      <c r="C38" s="26">
        <v>100000000</v>
      </c>
      <c r="D38" s="20"/>
      <c r="E38" s="20"/>
      <c r="F38" s="20"/>
      <c r="G38" s="20"/>
      <c r="H38" s="20"/>
      <c r="I38" s="20">
        <f>200000000+100000000</f>
        <v>300000000</v>
      </c>
      <c r="J38" s="20"/>
      <c r="K38" s="20">
        <f t="shared" si="1"/>
        <v>400000000</v>
      </c>
      <c r="L38" s="21" t="s">
        <v>176</v>
      </c>
    </row>
    <row r="39" spans="1:12" ht="46.5" outlineLevel="3" x14ac:dyDescent="0.4">
      <c r="A39" s="18" t="s">
        <v>139</v>
      </c>
      <c r="B39" s="19" t="s">
        <v>140</v>
      </c>
      <c r="C39" s="26">
        <v>100000000</v>
      </c>
      <c r="D39" s="20"/>
      <c r="E39" s="20"/>
      <c r="F39" s="20"/>
      <c r="G39" s="20"/>
      <c r="H39" s="20"/>
      <c r="I39" s="20"/>
      <c r="J39" s="20"/>
      <c r="K39" s="20">
        <f t="shared" si="1"/>
        <v>100000000</v>
      </c>
      <c r="L39" s="21"/>
    </row>
    <row r="40" spans="1:12" ht="46.5" outlineLevel="3" x14ac:dyDescent="0.4">
      <c r="A40" s="18" t="s">
        <v>141</v>
      </c>
      <c r="B40" s="19" t="s">
        <v>142</v>
      </c>
      <c r="C40" s="26">
        <f>70000000-70000000</f>
        <v>0</v>
      </c>
      <c r="D40" s="20"/>
      <c r="E40" s="20"/>
      <c r="F40" s="20"/>
      <c r="G40" s="20"/>
      <c r="H40" s="20"/>
      <c r="I40" s="20"/>
      <c r="J40" s="20"/>
      <c r="K40" s="20">
        <f t="shared" si="1"/>
        <v>0</v>
      </c>
      <c r="L40" s="21" t="s">
        <v>173</v>
      </c>
    </row>
    <row r="41" spans="1:12" ht="31" outlineLevel="3" x14ac:dyDescent="0.4">
      <c r="A41" s="18" t="s">
        <v>143</v>
      </c>
      <c r="B41" s="19" t="s">
        <v>144</v>
      </c>
      <c r="C41" s="26">
        <f>150000000-100000000</f>
        <v>50000000</v>
      </c>
      <c r="D41" s="20"/>
      <c r="E41" s="20"/>
      <c r="F41" s="20"/>
      <c r="G41" s="20"/>
      <c r="H41" s="20"/>
      <c r="I41" s="20"/>
      <c r="J41" s="20"/>
      <c r="K41" s="20">
        <f t="shared" si="1"/>
        <v>50000000</v>
      </c>
      <c r="L41" s="21" t="s">
        <v>177</v>
      </c>
    </row>
    <row r="42" spans="1:12" ht="31" outlineLevel="2" x14ac:dyDescent="0.4">
      <c r="A42" s="14" t="s">
        <v>145</v>
      </c>
      <c r="B42" s="15" t="s">
        <v>146</v>
      </c>
      <c r="C42" s="16">
        <f t="shared" ref="C42:J42" si="16">SUM(C43:C45)</f>
        <v>326260000</v>
      </c>
      <c r="D42" s="16">
        <f t="shared" si="16"/>
        <v>0</v>
      </c>
      <c r="E42" s="16">
        <f t="shared" si="16"/>
        <v>6500000000</v>
      </c>
      <c r="F42" s="16">
        <f t="shared" si="16"/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16">
        <f t="shared" si="16"/>
        <v>0</v>
      </c>
      <c r="K42" s="16">
        <f t="shared" si="1"/>
        <v>6826260000</v>
      </c>
      <c r="L42" s="17"/>
    </row>
    <row r="43" spans="1:12" ht="46.5" outlineLevel="3" x14ac:dyDescent="0.4">
      <c r="A43" s="18" t="s">
        <v>147</v>
      </c>
      <c r="B43" s="19" t="s">
        <v>148</v>
      </c>
      <c r="C43" s="20">
        <v>74000000</v>
      </c>
      <c r="D43" s="20"/>
      <c r="E43" s="20"/>
      <c r="F43" s="20"/>
      <c r="G43" s="20"/>
      <c r="H43" s="20"/>
      <c r="I43" s="20"/>
      <c r="J43" s="20"/>
      <c r="K43" s="20">
        <f t="shared" si="1"/>
        <v>74000000</v>
      </c>
      <c r="L43" s="21"/>
    </row>
    <row r="44" spans="1:12" ht="62" outlineLevel="3" x14ac:dyDescent="0.4">
      <c r="A44" s="18" t="s">
        <v>149</v>
      </c>
      <c r="B44" s="19" t="s">
        <v>150</v>
      </c>
      <c r="C44" s="26">
        <v>252260000</v>
      </c>
      <c r="D44" s="20"/>
      <c r="E44" s="20">
        <v>6500000000</v>
      </c>
      <c r="F44" s="20"/>
      <c r="G44" s="20"/>
      <c r="H44" s="20"/>
      <c r="I44" s="20"/>
      <c r="J44" s="20"/>
      <c r="K44" s="20">
        <f t="shared" si="1"/>
        <v>6752260000</v>
      </c>
      <c r="L44" s="21" t="s">
        <v>182</v>
      </c>
    </row>
    <row r="45" spans="1:12" ht="31" outlineLevel="3" x14ac:dyDescent="0.4">
      <c r="A45" s="18" t="s">
        <v>151</v>
      </c>
      <c r="B45" s="19" t="s">
        <v>152</v>
      </c>
      <c r="C45" s="26">
        <f>15681886000-8321886000-2360000000-5000000000</f>
        <v>0</v>
      </c>
      <c r="D45" s="20"/>
      <c r="E45" s="20"/>
      <c r="F45" s="20"/>
      <c r="G45" s="20"/>
      <c r="H45" s="20">
        <f>0</f>
        <v>0</v>
      </c>
      <c r="I45" s="20"/>
      <c r="J45" s="20"/>
      <c r="K45" s="20">
        <f t="shared" si="1"/>
        <v>0</v>
      </c>
      <c r="L45" s="21" t="s">
        <v>178</v>
      </c>
    </row>
    <row r="46" spans="1:12" ht="31" outlineLevel="1" x14ac:dyDescent="0.4">
      <c r="A46" s="9">
        <v>4.449074074074074E-2</v>
      </c>
      <c r="B46" s="10" t="s">
        <v>153</v>
      </c>
      <c r="C46" s="11">
        <f t="shared" ref="C46:J47" si="17">SUM(C47)</f>
        <v>0</v>
      </c>
      <c r="D46" s="11">
        <f t="shared" si="17"/>
        <v>0</v>
      </c>
      <c r="E46" s="11">
        <f t="shared" si="17"/>
        <v>1650000000</v>
      </c>
      <c r="F46" s="11">
        <f t="shared" si="17"/>
        <v>0</v>
      </c>
      <c r="G46" s="11">
        <f t="shared" si="17"/>
        <v>0</v>
      </c>
      <c r="H46" s="11">
        <f t="shared" si="17"/>
        <v>1000000000</v>
      </c>
      <c r="I46" s="11">
        <f t="shared" si="17"/>
        <v>0</v>
      </c>
      <c r="J46" s="11">
        <f t="shared" si="17"/>
        <v>0</v>
      </c>
      <c r="K46" s="11">
        <f t="shared" ref="K46:K86" si="18">SUM(C46:J46)</f>
        <v>2650000000</v>
      </c>
      <c r="L46" s="12"/>
    </row>
    <row r="47" spans="1:12" ht="46.5" outlineLevel="2" x14ac:dyDescent="0.4">
      <c r="A47" s="14" t="s">
        <v>154</v>
      </c>
      <c r="B47" s="15" t="s">
        <v>155</v>
      </c>
      <c r="C47" s="16">
        <f t="shared" si="17"/>
        <v>0</v>
      </c>
      <c r="D47" s="16">
        <f t="shared" si="17"/>
        <v>0</v>
      </c>
      <c r="E47" s="16">
        <f t="shared" si="17"/>
        <v>1650000000</v>
      </c>
      <c r="F47" s="16">
        <f t="shared" si="17"/>
        <v>0</v>
      </c>
      <c r="G47" s="16">
        <f t="shared" si="17"/>
        <v>0</v>
      </c>
      <c r="H47" s="16">
        <f t="shared" si="17"/>
        <v>1000000000</v>
      </c>
      <c r="I47" s="16">
        <f t="shared" si="17"/>
        <v>0</v>
      </c>
      <c r="J47" s="16">
        <f t="shared" si="17"/>
        <v>0</v>
      </c>
      <c r="K47" s="16">
        <f t="shared" si="18"/>
        <v>2650000000</v>
      </c>
      <c r="L47" s="17"/>
    </row>
    <row r="48" spans="1:12" ht="77.5" outlineLevel="3" x14ac:dyDescent="0.4">
      <c r="A48" s="18" t="s">
        <v>156</v>
      </c>
      <c r="B48" s="19" t="s">
        <v>157</v>
      </c>
      <c r="C48" s="26">
        <f>5000000000-5000000000</f>
        <v>0</v>
      </c>
      <c r="D48" s="20"/>
      <c r="E48" s="20">
        <v>1650000000</v>
      </c>
      <c r="F48" s="20"/>
      <c r="G48" s="20"/>
      <c r="H48" s="20">
        <v>1000000000</v>
      </c>
      <c r="I48" s="20"/>
      <c r="J48" s="20"/>
      <c r="K48" s="20">
        <f t="shared" si="18"/>
        <v>2650000000</v>
      </c>
      <c r="L48" s="21" t="s">
        <v>183</v>
      </c>
    </row>
    <row r="49" spans="1:12" ht="31" outlineLevel="1" x14ac:dyDescent="0.4">
      <c r="A49" s="9">
        <v>4.4502314814814814E-2</v>
      </c>
      <c r="B49" s="10" t="s">
        <v>158</v>
      </c>
      <c r="C49" s="11">
        <f t="shared" ref="C49:J49" si="19">SUM(C50)</f>
        <v>628030000</v>
      </c>
      <c r="D49" s="11">
        <f t="shared" si="19"/>
        <v>0</v>
      </c>
      <c r="E49" s="11">
        <f t="shared" si="19"/>
        <v>0</v>
      </c>
      <c r="F49" s="11">
        <f t="shared" si="19"/>
        <v>0</v>
      </c>
      <c r="G49" s="11">
        <f t="shared" si="19"/>
        <v>0</v>
      </c>
      <c r="H49" s="11">
        <f t="shared" si="19"/>
        <v>0</v>
      </c>
      <c r="I49" s="11">
        <f t="shared" si="19"/>
        <v>0</v>
      </c>
      <c r="J49" s="11">
        <f t="shared" si="19"/>
        <v>0</v>
      </c>
      <c r="K49" s="11">
        <f t="shared" si="18"/>
        <v>628030000</v>
      </c>
      <c r="L49" s="12"/>
    </row>
    <row r="50" spans="1:12" outlineLevel="2" x14ac:dyDescent="0.4">
      <c r="A50" s="14" t="s">
        <v>159</v>
      </c>
      <c r="B50" s="15" t="s">
        <v>160</v>
      </c>
      <c r="C50" s="16">
        <f t="shared" ref="C50:J50" si="20">SUM(C51:C53)</f>
        <v>628030000</v>
      </c>
      <c r="D50" s="16">
        <f t="shared" si="20"/>
        <v>0</v>
      </c>
      <c r="E50" s="16">
        <f t="shared" si="20"/>
        <v>0</v>
      </c>
      <c r="F50" s="16">
        <f t="shared" si="20"/>
        <v>0</v>
      </c>
      <c r="G50" s="16">
        <f t="shared" si="20"/>
        <v>0</v>
      </c>
      <c r="H50" s="16">
        <f t="shared" si="20"/>
        <v>0</v>
      </c>
      <c r="I50" s="16">
        <f t="shared" si="20"/>
        <v>0</v>
      </c>
      <c r="J50" s="16">
        <f t="shared" si="20"/>
        <v>0</v>
      </c>
      <c r="K50" s="16">
        <f t="shared" si="18"/>
        <v>628030000</v>
      </c>
      <c r="L50" s="17"/>
    </row>
    <row r="51" spans="1:12" outlineLevel="3" x14ac:dyDescent="0.4">
      <c r="A51" s="18" t="s">
        <v>161</v>
      </c>
      <c r="B51" s="19" t="s">
        <v>162</v>
      </c>
      <c r="C51" s="20">
        <v>240000000</v>
      </c>
      <c r="D51" s="20"/>
      <c r="E51" s="20"/>
      <c r="F51" s="20"/>
      <c r="G51" s="20"/>
      <c r="H51" s="20"/>
      <c r="I51" s="20"/>
      <c r="J51" s="20"/>
      <c r="K51" s="20">
        <f t="shared" si="18"/>
        <v>240000000</v>
      </c>
      <c r="L51" s="21"/>
    </row>
    <row r="52" spans="1:12" ht="46.5" outlineLevel="3" x14ac:dyDescent="0.4">
      <c r="A52" s="18" t="s">
        <v>163</v>
      </c>
      <c r="B52" s="19" t="s">
        <v>164</v>
      </c>
      <c r="C52" s="20">
        <v>280000000</v>
      </c>
      <c r="D52" s="20"/>
      <c r="E52" s="20"/>
      <c r="F52" s="20"/>
      <c r="G52" s="20"/>
      <c r="H52" s="20"/>
      <c r="I52" s="20"/>
      <c r="J52" s="20"/>
      <c r="K52" s="20">
        <f t="shared" si="18"/>
        <v>280000000</v>
      </c>
      <c r="L52" s="21"/>
    </row>
    <row r="53" spans="1:12" ht="46.5" outlineLevel="3" x14ac:dyDescent="0.4">
      <c r="A53" s="18" t="s">
        <v>165</v>
      </c>
      <c r="B53" s="19" t="s">
        <v>166</v>
      </c>
      <c r="C53" s="20">
        <v>108030000</v>
      </c>
      <c r="D53" s="20"/>
      <c r="E53" s="20"/>
      <c r="F53" s="20"/>
      <c r="G53" s="20"/>
      <c r="H53" s="20"/>
      <c r="I53" s="20"/>
      <c r="J53" s="20"/>
      <c r="K53" s="20">
        <f t="shared" si="18"/>
        <v>108030000</v>
      </c>
      <c r="L53" s="21"/>
    </row>
    <row r="54" spans="1:12" ht="46.5" outlineLevel="1" x14ac:dyDescent="0.4">
      <c r="A54" s="9">
        <v>9.0335648148148151E-2</v>
      </c>
      <c r="B54" s="10" t="s">
        <v>83</v>
      </c>
      <c r="C54" s="11">
        <f t="shared" ref="C54:J55" si="21">SUM(C55)</f>
        <v>320000000</v>
      </c>
      <c r="D54" s="11">
        <f t="shared" si="21"/>
        <v>0</v>
      </c>
      <c r="E54" s="11">
        <f t="shared" si="21"/>
        <v>0</v>
      </c>
      <c r="F54" s="11">
        <f t="shared" si="21"/>
        <v>0</v>
      </c>
      <c r="G54" s="11">
        <f t="shared" si="21"/>
        <v>0</v>
      </c>
      <c r="H54" s="11">
        <f t="shared" si="21"/>
        <v>0</v>
      </c>
      <c r="I54" s="11">
        <f t="shared" si="21"/>
        <v>0</v>
      </c>
      <c r="J54" s="11">
        <f t="shared" si="21"/>
        <v>0</v>
      </c>
      <c r="K54" s="11">
        <f t="shared" si="18"/>
        <v>320000000</v>
      </c>
      <c r="L54" s="12"/>
    </row>
    <row r="55" spans="1:12" ht="46.5" outlineLevel="2" x14ac:dyDescent="0.4">
      <c r="A55" s="14" t="s">
        <v>84</v>
      </c>
      <c r="B55" s="15" t="s">
        <v>85</v>
      </c>
      <c r="C55" s="16">
        <f t="shared" si="21"/>
        <v>320000000</v>
      </c>
      <c r="D55" s="16">
        <f t="shared" si="21"/>
        <v>0</v>
      </c>
      <c r="E55" s="16">
        <f t="shared" si="21"/>
        <v>0</v>
      </c>
      <c r="F55" s="16">
        <f t="shared" si="21"/>
        <v>0</v>
      </c>
      <c r="G55" s="16">
        <f t="shared" si="21"/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18"/>
        <v>320000000</v>
      </c>
      <c r="L55" s="17"/>
    </row>
    <row r="56" spans="1:12" ht="62" outlineLevel="3" x14ac:dyDescent="0.4">
      <c r="A56" s="18" t="s">
        <v>86</v>
      </c>
      <c r="B56" s="19" t="s">
        <v>87</v>
      </c>
      <c r="C56" s="26">
        <f>1114228000-614228000-180000000</f>
        <v>320000000</v>
      </c>
      <c r="D56" s="20"/>
      <c r="E56" s="20"/>
      <c r="F56" s="20"/>
      <c r="G56" s="20"/>
      <c r="H56" s="20"/>
      <c r="I56" s="20"/>
      <c r="J56" s="20"/>
      <c r="K56" s="20">
        <f t="shared" si="18"/>
        <v>320000000</v>
      </c>
      <c r="L56" s="21" t="s">
        <v>179</v>
      </c>
    </row>
    <row r="57" spans="1:12" ht="46.5" outlineLevel="1" x14ac:dyDescent="0.4">
      <c r="A57" s="9">
        <v>9.0347222222222232E-2</v>
      </c>
      <c r="B57" s="10" t="s">
        <v>167</v>
      </c>
      <c r="C57" s="11">
        <f t="shared" ref="C57:J58" si="22">SUM(C58)</f>
        <v>9285000</v>
      </c>
      <c r="D57" s="11">
        <f t="shared" si="22"/>
        <v>0</v>
      </c>
      <c r="E57" s="11">
        <f t="shared" si="22"/>
        <v>0</v>
      </c>
      <c r="F57" s="11">
        <f t="shared" si="22"/>
        <v>0</v>
      </c>
      <c r="G57" s="11">
        <f t="shared" si="22"/>
        <v>0</v>
      </c>
      <c r="H57" s="11">
        <f t="shared" si="22"/>
        <v>0</v>
      </c>
      <c r="I57" s="11">
        <f t="shared" si="22"/>
        <v>0</v>
      </c>
      <c r="J57" s="11">
        <f t="shared" si="22"/>
        <v>0</v>
      </c>
      <c r="K57" s="11">
        <f t="shared" si="18"/>
        <v>9285000</v>
      </c>
      <c r="L57" s="12"/>
    </row>
    <row r="58" spans="1:12" ht="62" outlineLevel="2" x14ac:dyDescent="0.4">
      <c r="A58" s="14" t="s">
        <v>168</v>
      </c>
      <c r="B58" s="15" t="s">
        <v>169</v>
      </c>
      <c r="C58" s="16">
        <f t="shared" si="22"/>
        <v>9285000</v>
      </c>
      <c r="D58" s="16">
        <f t="shared" si="22"/>
        <v>0</v>
      </c>
      <c r="E58" s="16">
        <f t="shared" si="22"/>
        <v>0</v>
      </c>
      <c r="F58" s="16">
        <f t="shared" si="22"/>
        <v>0</v>
      </c>
      <c r="G58" s="16">
        <f t="shared" si="22"/>
        <v>0</v>
      </c>
      <c r="H58" s="16">
        <f t="shared" si="22"/>
        <v>0</v>
      </c>
      <c r="I58" s="16">
        <f t="shared" si="22"/>
        <v>0</v>
      </c>
      <c r="J58" s="16">
        <f t="shared" si="22"/>
        <v>0</v>
      </c>
      <c r="K58" s="16">
        <f t="shared" si="18"/>
        <v>9285000</v>
      </c>
      <c r="L58" s="17"/>
    </row>
    <row r="59" spans="1:12" ht="46.5" outlineLevel="3" x14ac:dyDescent="0.4">
      <c r="A59" s="18" t="s">
        <v>170</v>
      </c>
      <c r="B59" s="19" t="s">
        <v>171</v>
      </c>
      <c r="C59" s="26">
        <v>9285000</v>
      </c>
      <c r="D59" s="20"/>
      <c r="E59" s="20"/>
      <c r="F59" s="20"/>
      <c r="G59" s="20"/>
      <c r="H59" s="20"/>
      <c r="I59" s="20"/>
      <c r="J59" s="20"/>
      <c r="K59" s="20">
        <f t="shared" si="18"/>
        <v>9285000</v>
      </c>
      <c r="L59" s="21"/>
    </row>
    <row r="60" spans="1:12" ht="31" outlineLevel="1" x14ac:dyDescent="0.4">
      <c r="A60" s="9" t="s">
        <v>13</v>
      </c>
      <c r="B60" s="10" t="s">
        <v>14</v>
      </c>
      <c r="C60" s="11">
        <f t="shared" ref="C60:J60" si="23">SUM(C61,C65,C69,C71,C79,C83)</f>
        <v>4655359000</v>
      </c>
      <c r="D60" s="11">
        <f t="shared" si="23"/>
        <v>0</v>
      </c>
      <c r="E60" s="11">
        <f t="shared" si="23"/>
        <v>0</v>
      </c>
      <c r="F60" s="11">
        <f t="shared" si="23"/>
        <v>0</v>
      </c>
      <c r="G60" s="11">
        <f t="shared" si="23"/>
        <v>0</v>
      </c>
      <c r="H60" s="11">
        <f t="shared" si="23"/>
        <v>0</v>
      </c>
      <c r="I60" s="11">
        <f t="shared" si="23"/>
        <v>0</v>
      </c>
      <c r="J60" s="11">
        <f t="shared" si="23"/>
        <v>0</v>
      </c>
      <c r="K60" s="11">
        <f t="shared" si="18"/>
        <v>4655359000</v>
      </c>
      <c r="L60" s="12"/>
    </row>
    <row r="61" spans="1:12" ht="31" outlineLevel="2" x14ac:dyDescent="0.4">
      <c r="A61" s="14" t="s">
        <v>15</v>
      </c>
      <c r="B61" s="15" t="s">
        <v>16</v>
      </c>
      <c r="C61" s="16">
        <f t="shared" ref="C61:J61" si="24">SUM(C62:C64)</f>
        <v>16000000</v>
      </c>
      <c r="D61" s="16">
        <f t="shared" si="24"/>
        <v>0</v>
      </c>
      <c r="E61" s="16">
        <f t="shared" si="24"/>
        <v>0</v>
      </c>
      <c r="F61" s="16">
        <f t="shared" si="24"/>
        <v>0</v>
      </c>
      <c r="G61" s="16">
        <f t="shared" si="24"/>
        <v>0</v>
      </c>
      <c r="H61" s="16">
        <f t="shared" si="24"/>
        <v>0</v>
      </c>
      <c r="I61" s="16">
        <f t="shared" si="24"/>
        <v>0</v>
      </c>
      <c r="J61" s="16">
        <f t="shared" si="24"/>
        <v>0</v>
      </c>
      <c r="K61" s="16">
        <f t="shared" si="18"/>
        <v>16000000</v>
      </c>
      <c r="L61" s="17"/>
    </row>
    <row r="62" spans="1:12" ht="31" outlineLevel="3" x14ac:dyDescent="0.4">
      <c r="A62" s="18" t="s">
        <v>17</v>
      </c>
      <c r="B62" s="19" t="s">
        <v>18</v>
      </c>
      <c r="C62" s="20">
        <v>2500000</v>
      </c>
      <c r="D62" s="20"/>
      <c r="E62" s="20"/>
      <c r="F62" s="20"/>
      <c r="G62" s="20"/>
      <c r="H62" s="20"/>
      <c r="I62" s="20"/>
      <c r="J62" s="20"/>
      <c r="K62" s="20">
        <f t="shared" si="18"/>
        <v>2500000</v>
      </c>
      <c r="L62" s="21" t="s">
        <v>174</v>
      </c>
    </row>
    <row r="63" spans="1:12" ht="31" outlineLevel="3" x14ac:dyDescent="0.4">
      <c r="A63" s="18" t="s">
        <v>19</v>
      </c>
      <c r="B63" s="19" t="s">
        <v>20</v>
      </c>
      <c r="C63" s="20">
        <v>1500000</v>
      </c>
      <c r="D63" s="20"/>
      <c r="E63" s="20"/>
      <c r="F63" s="20"/>
      <c r="G63" s="20"/>
      <c r="H63" s="20"/>
      <c r="I63" s="20"/>
      <c r="J63" s="20"/>
      <c r="K63" s="20">
        <f t="shared" si="18"/>
        <v>1500000</v>
      </c>
      <c r="L63" s="21" t="s">
        <v>174</v>
      </c>
    </row>
    <row r="64" spans="1:12" outlineLevel="3" x14ac:dyDescent="0.4">
      <c r="A64" s="18" t="s">
        <v>21</v>
      </c>
      <c r="B64" s="19" t="s">
        <v>22</v>
      </c>
      <c r="C64" s="20">
        <f>2500000+2500000+2000000+5000000</f>
        <v>12000000</v>
      </c>
      <c r="D64" s="20"/>
      <c r="E64" s="20"/>
      <c r="F64" s="20"/>
      <c r="G64" s="20"/>
      <c r="H64" s="20"/>
      <c r="I64" s="20"/>
      <c r="J64" s="20"/>
      <c r="K64" s="20">
        <f t="shared" si="18"/>
        <v>12000000</v>
      </c>
      <c r="L64" s="21" t="s">
        <v>174</v>
      </c>
    </row>
    <row r="65" spans="1:12" outlineLevel="2" x14ac:dyDescent="0.4">
      <c r="A65" s="14" t="s">
        <v>23</v>
      </c>
      <c r="B65" s="15" t="s">
        <v>24</v>
      </c>
      <c r="C65" s="16">
        <f t="shared" ref="C65:J65" si="25">SUM(C66:C68)</f>
        <v>3102461000</v>
      </c>
      <c r="D65" s="16">
        <f t="shared" si="25"/>
        <v>0</v>
      </c>
      <c r="E65" s="16">
        <f t="shared" si="25"/>
        <v>0</v>
      </c>
      <c r="F65" s="16">
        <f t="shared" si="25"/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16">
        <f t="shared" si="18"/>
        <v>3102461000</v>
      </c>
      <c r="L65" s="17"/>
    </row>
    <row r="66" spans="1:12" outlineLevel="3" x14ac:dyDescent="0.4">
      <c r="A66" s="18" t="s">
        <v>25</v>
      </c>
      <c r="B66" s="19" t="s">
        <v>26</v>
      </c>
      <c r="C66" s="20">
        <v>3070811000</v>
      </c>
      <c r="D66" s="20"/>
      <c r="E66" s="20"/>
      <c r="F66" s="20"/>
      <c r="G66" s="20"/>
      <c r="H66" s="20"/>
      <c r="I66" s="20"/>
      <c r="J66" s="20"/>
      <c r="K66" s="20">
        <f t="shared" si="18"/>
        <v>3070811000</v>
      </c>
      <c r="L66" s="21"/>
    </row>
    <row r="67" spans="1:12" ht="31" outlineLevel="3" x14ac:dyDescent="0.4">
      <c r="A67" s="18" t="s">
        <v>27</v>
      </c>
      <c r="B67" s="19" t="s">
        <v>28</v>
      </c>
      <c r="C67" s="20">
        <v>30000000</v>
      </c>
      <c r="D67" s="20"/>
      <c r="E67" s="20"/>
      <c r="F67" s="20"/>
      <c r="G67" s="20"/>
      <c r="H67" s="20"/>
      <c r="I67" s="20"/>
      <c r="J67" s="20"/>
      <c r="K67" s="20">
        <f t="shared" si="18"/>
        <v>30000000</v>
      </c>
      <c r="L67" s="21"/>
    </row>
    <row r="68" spans="1:12" ht="31" outlineLevel="3" x14ac:dyDescent="0.4">
      <c r="A68" s="18" t="s">
        <v>29</v>
      </c>
      <c r="B68" s="19" t="s">
        <v>30</v>
      </c>
      <c r="C68" s="20">
        <v>1650000</v>
      </c>
      <c r="D68" s="20"/>
      <c r="E68" s="20"/>
      <c r="F68" s="20"/>
      <c r="G68" s="20"/>
      <c r="H68" s="20"/>
      <c r="I68" s="20"/>
      <c r="J68" s="20"/>
      <c r="K68" s="20">
        <f t="shared" si="18"/>
        <v>1650000</v>
      </c>
      <c r="L68" s="21"/>
    </row>
    <row r="69" spans="1:12" outlineLevel="2" x14ac:dyDescent="0.4">
      <c r="A69" s="14" t="s">
        <v>31</v>
      </c>
      <c r="B69" s="15" t="s">
        <v>32</v>
      </c>
      <c r="C69" s="16">
        <f t="shared" ref="C69:J69" si="26">SUM(C70)</f>
        <v>9500000</v>
      </c>
      <c r="D69" s="16">
        <f t="shared" si="26"/>
        <v>0</v>
      </c>
      <c r="E69" s="16">
        <f t="shared" si="26"/>
        <v>0</v>
      </c>
      <c r="F69" s="16">
        <f t="shared" si="26"/>
        <v>0</v>
      </c>
      <c r="G69" s="16">
        <f t="shared" si="26"/>
        <v>0</v>
      </c>
      <c r="H69" s="16">
        <f t="shared" si="26"/>
        <v>0</v>
      </c>
      <c r="I69" s="16">
        <f t="shared" si="26"/>
        <v>0</v>
      </c>
      <c r="J69" s="16">
        <f t="shared" si="26"/>
        <v>0</v>
      </c>
      <c r="K69" s="16">
        <f t="shared" si="18"/>
        <v>9500000</v>
      </c>
      <c r="L69" s="17"/>
    </row>
    <row r="70" spans="1:12" ht="31" outlineLevel="3" x14ac:dyDescent="0.4">
      <c r="A70" s="18" t="s">
        <v>33</v>
      </c>
      <c r="B70" s="19" t="s">
        <v>34</v>
      </c>
      <c r="C70" s="20">
        <v>9500000</v>
      </c>
      <c r="D70" s="20"/>
      <c r="E70" s="20"/>
      <c r="F70" s="20"/>
      <c r="G70" s="20"/>
      <c r="H70" s="20"/>
      <c r="I70" s="20"/>
      <c r="J70" s="20"/>
      <c r="K70" s="20">
        <f t="shared" si="18"/>
        <v>9500000</v>
      </c>
      <c r="L70" s="21"/>
    </row>
    <row r="71" spans="1:12" outlineLevel="2" x14ac:dyDescent="0.4">
      <c r="A71" s="14" t="s">
        <v>35</v>
      </c>
      <c r="B71" s="15" t="s">
        <v>36</v>
      </c>
      <c r="C71" s="16">
        <f t="shared" ref="C71:J71" si="27">SUM(C72:C78)</f>
        <v>234000000</v>
      </c>
      <c r="D71" s="16">
        <f t="shared" si="27"/>
        <v>0</v>
      </c>
      <c r="E71" s="16">
        <f t="shared" si="27"/>
        <v>0</v>
      </c>
      <c r="F71" s="16">
        <f t="shared" si="27"/>
        <v>0</v>
      </c>
      <c r="G71" s="16">
        <f t="shared" si="27"/>
        <v>0</v>
      </c>
      <c r="H71" s="16">
        <f t="shared" si="27"/>
        <v>0</v>
      </c>
      <c r="I71" s="16">
        <f t="shared" si="27"/>
        <v>0</v>
      </c>
      <c r="J71" s="16">
        <f t="shared" si="27"/>
        <v>0</v>
      </c>
      <c r="K71" s="16">
        <f t="shared" si="18"/>
        <v>234000000</v>
      </c>
      <c r="L71" s="17"/>
    </row>
    <row r="72" spans="1:12" ht="31" outlineLevel="3" x14ac:dyDescent="0.4">
      <c r="A72" s="18" t="s">
        <v>37</v>
      </c>
      <c r="B72" s="19" t="s">
        <v>38</v>
      </c>
      <c r="C72" s="20">
        <v>5000000</v>
      </c>
      <c r="D72" s="20"/>
      <c r="E72" s="20"/>
      <c r="F72" s="20"/>
      <c r="G72" s="20"/>
      <c r="H72" s="20"/>
      <c r="I72" s="20"/>
      <c r="J72" s="20"/>
      <c r="K72" s="20">
        <f t="shared" si="18"/>
        <v>5000000</v>
      </c>
      <c r="L72" s="21"/>
    </row>
    <row r="73" spans="1:12" outlineLevel="3" x14ac:dyDescent="0.4">
      <c r="A73" s="18" t="s">
        <v>39</v>
      </c>
      <c r="B73" s="19" t="s">
        <v>40</v>
      </c>
      <c r="C73" s="20">
        <v>52000000</v>
      </c>
      <c r="D73" s="20"/>
      <c r="E73" s="20"/>
      <c r="F73" s="20"/>
      <c r="G73" s="20"/>
      <c r="H73" s="20"/>
      <c r="I73" s="20"/>
      <c r="J73" s="20"/>
      <c r="K73" s="20">
        <f t="shared" si="18"/>
        <v>52000000</v>
      </c>
      <c r="L73" s="21"/>
    </row>
    <row r="74" spans="1:12" outlineLevel="3" x14ac:dyDescent="0.4">
      <c r="A74" s="18" t="s">
        <v>41</v>
      </c>
      <c r="B74" s="19" t="s">
        <v>42</v>
      </c>
      <c r="C74" s="20">
        <v>2000000</v>
      </c>
      <c r="D74" s="20"/>
      <c r="E74" s="20"/>
      <c r="F74" s="20"/>
      <c r="G74" s="20"/>
      <c r="H74" s="20"/>
      <c r="I74" s="20"/>
      <c r="J74" s="20"/>
      <c r="K74" s="20">
        <f t="shared" si="18"/>
        <v>2000000</v>
      </c>
      <c r="L74" s="21"/>
    </row>
    <row r="75" spans="1:12" outlineLevel="3" x14ac:dyDescent="0.4">
      <c r="A75" s="18" t="s">
        <v>43</v>
      </c>
      <c r="B75" s="19" t="s">
        <v>44</v>
      </c>
      <c r="C75" s="20">
        <v>65000000</v>
      </c>
      <c r="D75" s="20"/>
      <c r="E75" s="20"/>
      <c r="F75" s="20"/>
      <c r="G75" s="20"/>
      <c r="H75" s="20"/>
      <c r="I75" s="20"/>
      <c r="J75" s="20"/>
      <c r="K75" s="20">
        <f t="shared" si="18"/>
        <v>65000000</v>
      </c>
      <c r="L75" s="21"/>
    </row>
    <row r="76" spans="1:12" outlineLevel="3" x14ac:dyDescent="0.4">
      <c r="A76" s="18" t="s">
        <v>45</v>
      </c>
      <c r="B76" s="19" t="s">
        <v>46</v>
      </c>
      <c r="C76" s="20">
        <v>7500000</v>
      </c>
      <c r="D76" s="20"/>
      <c r="E76" s="20"/>
      <c r="F76" s="20"/>
      <c r="G76" s="20"/>
      <c r="H76" s="20"/>
      <c r="I76" s="20"/>
      <c r="J76" s="20"/>
      <c r="K76" s="20">
        <f t="shared" si="18"/>
        <v>7500000</v>
      </c>
      <c r="L76" s="21"/>
    </row>
    <row r="77" spans="1:12" ht="31" outlineLevel="3" x14ac:dyDescent="0.4">
      <c r="A77" s="18" t="s">
        <v>47</v>
      </c>
      <c r="B77" s="19" t="s">
        <v>48</v>
      </c>
      <c r="C77" s="20">
        <v>2500000</v>
      </c>
      <c r="D77" s="20"/>
      <c r="E77" s="20"/>
      <c r="F77" s="20"/>
      <c r="G77" s="20"/>
      <c r="H77" s="20"/>
      <c r="I77" s="20"/>
      <c r="J77" s="20"/>
      <c r="K77" s="20">
        <f t="shared" si="18"/>
        <v>2500000</v>
      </c>
      <c r="L77" s="21"/>
    </row>
    <row r="78" spans="1:12" ht="31" outlineLevel="3" x14ac:dyDescent="0.4">
      <c r="A78" s="18" t="s">
        <v>49</v>
      </c>
      <c r="B78" s="19" t="s">
        <v>50</v>
      </c>
      <c r="C78" s="20">
        <f>102127000-2127000</f>
        <v>100000000</v>
      </c>
      <c r="D78" s="20"/>
      <c r="E78" s="20"/>
      <c r="F78" s="20"/>
      <c r="G78" s="20"/>
      <c r="H78" s="20"/>
      <c r="I78" s="20"/>
      <c r="J78" s="20"/>
      <c r="K78" s="20">
        <f t="shared" si="18"/>
        <v>100000000</v>
      </c>
      <c r="L78" s="21"/>
    </row>
    <row r="79" spans="1:12" ht="31" outlineLevel="2" x14ac:dyDescent="0.4">
      <c r="A79" s="14" t="s">
        <v>51</v>
      </c>
      <c r="B79" s="15" t="s">
        <v>52</v>
      </c>
      <c r="C79" s="16">
        <f t="shared" ref="C79:J79" si="28">SUM(C80:C82)</f>
        <v>954000000</v>
      </c>
      <c r="D79" s="16">
        <f t="shared" si="28"/>
        <v>0</v>
      </c>
      <c r="E79" s="16">
        <f t="shared" si="28"/>
        <v>0</v>
      </c>
      <c r="F79" s="16">
        <f t="shared" si="28"/>
        <v>0</v>
      </c>
      <c r="G79" s="16">
        <f t="shared" si="28"/>
        <v>0</v>
      </c>
      <c r="H79" s="16">
        <f t="shared" si="28"/>
        <v>0</v>
      </c>
      <c r="I79" s="16">
        <f t="shared" si="28"/>
        <v>0</v>
      </c>
      <c r="J79" s="16">
        <f t="shared" si="28"/>
        <v>0</v>
      </c>
      <c r="K79" s="16">
        <f t="shared" si="18"/>
        <v>954000000</v>
      </c>
      <c r="L79" s="17"/>
    </row>
    <row r="80" spans="1:12" outlineLevel="3" x14ac:dyDescent="0.4">
      <c r="A80" s="18" t="s">
        <v>53</v>
      </c>
      <c r="B80" s="19" t="s">
        <v>54</v>
      </c>
      <c r="C80" s="20">
        <v>1800000</v>
      </c>
      <c r="D80" s="20"/>
      <c r="E80" s="20"/>
      <c r="F80" s="20"/>
      <c r="G80" s="20"/>
      <c r="H80" s="20"/>
      <c r="I80" s="20"/>
      <c r="J80" s="20"/>
      <c r="K80" s="20">
        <f t="shared" si="18"/>
        <v>1800000</v>
      </c>
      <c r="L80" s="21"/>
    </row>
    <row r="81" spans="1:12" ht="31" outlineLevel="3" x14ac:dyDescent="0.4">
      <c r="A81" s="18" t="s">
        <v>55</v>
      </c>
      <c r="B81" s="19" t="s">
        <v>56</v>
      </c>
      <c r="C81" s="20">
        <v>757200000</v>
      </c>
      <c r="D81" s="20"/>
      <c r="E81" s="20"/>
      <c r="F81" s="20"/>
      <c r="G81" s="20"/>
      <c r="H81" s="20"/>
      <c r="I81" s="20"/>
      <c r="J81" s="20"/>
      <c r="K81" s="20">
        <f t="shared" si="18"/>
        <v>757200000</v>
      </c>
      <c r="L81" s="21"/>
    </row>
    <row r="82" spans="1:12" outlineLevel="3" x14ac:dyDescent="0.4">
      <c r="A82" s="18" t="s">
        <v>57</v>
      </c>
      <c r="B82" s="19" t="s">
        <v>58</v>
      </c>
      <c r="C82" s="20">
        <f>203878000-8878000</f>
        <v>195000000</v>
      </c>
      <c r="D82" s="20"/>
      <c r="E82" s="20"/>
      <c r="F82" s="20"/>
      <c r="G82" s="20"/>
      <c r="H82" s="20"/>
      <c r="I82" s="20"/>
      <c r="J82" s="20"/>
      <c r="K82" s="20">
        <f t="shared" si="18"/>
        <v>195000000</v>
      </c>
      <c r="L82" s="21"/>
    </row>
    <row r="83" spans="1:12" ht="31" outlineLevel="2" x14ac:dyDescent="0.4">
      <c r="A83" s="14" t="s">
        <v>59</v>
      </c>
      <c r="B83" s="15" t="s">
        <v>60</v>
      </c>
      <c r="C83" s="16">
        <f t="shared" ref="C83:J83" si="29">SUM(C84:C86)</f>
        <v>339398000</v>
      </c>
      <c r="D83" s="16">
        <f t="shared" si="29"/>
        <v>0</v>
      </c>
      <c r="E83" s="16">
        <f t="shared" si="29"/>
        <v>0</v>
      </c>
      <c r="F83" s="16">
        <f t="shared" si="29"/>
        <v>0</v>
      </c>
      <c r="G83" s="16">
        <f t="shared" si="29"/>
        <v>0</v>
      </c>
      <c r="H83" s="16">
        <f t="shared" si="29"/>
        <v>0</v>
      </c>
      <c r="I83" s="16">
        <f t="shared" si="29"/>
        <v>0</v>
      </c>
      <c r="J83" s="16">
        <f t="shared" si="29"/>
        <v>0</v>
      </c>
      <c r="K83" s="16">
        <f t="shared" si="18"/>
        <v>339398000</v>
      </c>
      <c r="L83" s="17"/>
    </row>
    <row r="84" spans="1:12" ht="46.5" outlineLevel="3" x14ac:dyDescent="0.4">
      <c r="A84" s="18" t="s">
        <v>61</v>
      </c>
      <c r="B84" s="19" t="s">
        <v>62</v>
      </c>
      <c r="C84" s="20">
        <f>102300000+11097600+400</f>
        <v>113398000</v>
      </c>
      <c r="D84" s="20"/>
      <c r="E84" s="20"/>
      <c r="F84" s="20"/>
      <c r="G84" s="20"/>
      <c r="H84" s="20"/>
      <c r="I84" s="20"/>
      <c r="J84" s="20"/>
      <c r="K84" s="20">
        <f t="shared" si="18"/>
        <v>113398000</v>
      </c>
      <c r="L84" s="21" t="s">
        <v>180</v>
      </c>
    </row>
    <row r="85" spans="1:12" ht="31" outlineLevel="3" x14ac:dyDescent="0.4">
      <c r="A85" s="18" t="s">
        <v>63</v>
      </c>
      <c r="B85" s="19" t="s">
        <v>64</v>
      </c>
      <c r="C85" s="20">
        <f>138152000-12152000</f>
        <v>126000000</v>
      </c>
      <c r="D85" s="20"/>
      <c r="E85" s="20"/>
      <c r="F85" s="20"/>
      <c r="G85" s="20"/>
      <c r="H85" s="20"/>
      <c r="I85" s="20"/>
      <c r="J85" s="20"/>
      <c r="K85" s="20">
        <f t="shared" si="18"/>
        <v>126000000</v>
      </c>
      <c r="L85" s="27"/>
    </row>
    <row r="86" spans="1:12" ht="46.5" outlineLevel="3" x14ac:dyDescent="0.4">
      <c r="A86" s="18" t="s">
        <v>65</v>
      </c>
      <c r="B86" s="19" t="s">
        <v>66</v>
      </c>
      <c r="C86" s="20">
        <f>152550000-52550000</f>
        <v>100000000</v>
      </c>
      <c r="D86" s="20"/>
      <c r="E86" s="20"/>
      <c r="F86" s="20"/>
      <c r="G86" s="20"/>
      <c r="H86" s="20"/>
      <c r="I86" s="20"/>
      <c r="J86" s="20"/>
      <c r="K86" s="20">
        <f t="shared" si="18"/>
        <v>100000000</v>
      </c>
      <c r="L86" s="27"/>
    </row>
  </sheetData>
  <autoFilter ref="A3:L86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2022-06-27T04:55:27Z</dcterms:modified>
</cp:coreProperties>
</file>