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2022'!$A$3:$BX$121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21" i="1" l="1"/>
  <c r="BY121" i="1" s="1"/>
  <c r="BN121" i="1"/>
  <c r="BE121" i="1"/>
  <c r="AV121" i="1"/>
  <c r="AM121" i="1"/>
  <c r="AD121" i="1"/>
  <c r="W121" i="1"/>
  <c r="O121" i="1"/>
  <c r="P121" i="1" s="1"/>
  <c r="G121" i="1"/>
  <c r="B121" i="1"/>
  <c r="BV120" i="1"/>
  <c r="BU120" i="1"/>
  <c r="BT120" i="1"/>
  <c r="BS120" i="1"/>
  <c r="BR120" i="1"/>
  <c r="BQ120" i="1"/>
  <c r="BP120" i="1"/>
  <c r="BM120" i="1"/>
  <c r="BL120" i="1"/>
  <c r="BK120" i="1"/>
  <c r="BJ120" i="1"/>
  <c r="BI120" i="1"/>
  <c r="BH120" i="1"/>
  <c r="BG120" i="1"/>
  <c r="BD120" i="1"/>
  <c r="BC120" i="1"/>
  <c r="BB120" i="1"/>
  <c r="BA120" i="1"/>
  <c r="AZ120" i="1"/>
  <c r="AY120" i="1"/>
  <c r="AX120" i="1"/>
  <c r="AU120" i="1"/>
  <c r="AT120" i="1"/>
  <c r="AS120" i="1"/>
  <c r="AR120" i="1"/>
  <c r="AQ120" i="1"/>
  <c r="AP120" i="1"/>
  <c r="AO120" i="1"/>
  <c r="AL120" i="1"/>
  <c r="AK120" i="1"/>
  <c r="AJ120" i="1"/>
  <c r="AI120" i="1"/>
  <c r="AH120" i="1"/>
  <c r="AG120" i="1"/>
  <c r="AF120" i="1"/>
  <c r="AC120" i="1"/>
  <c r="AB120" i="1"/>
  <c r="AA120" i="1"/>
  <c r="Z120" i="1"/>
  <c r="V120" i="1"/>
  <c r="U120" i="1"/>
  <c r="T120" i="1"/>
  <c r="S120" i="1"/>
  <c r="R120" i="1"/>
  <c r="N120" i="1"/>
  <c r="M120" i="1"/>
  <c r="L120" i="1"/>
  <c r="K120" i="1"/>
  <c r="J120" i="1"/>
  <c r="G120" i="1"/>
  <c r="B120" i="1"/>
  <c r="BW119" i="1"/>
  <c r="BY119" i="1" s="1"/>
  <c r="BN119" i="1"/>
  <c r="BE119" i="1"/>
  <c r="AV119" i="1"/>
  <c r="AM119" i="1"/>
  <c r="AD119" i="1"/>
  <c r="W119" i="1"/>
  <c r="O119" i="1"/>
  <c r="P119" i="1" s="1"/>
  <c r="G119" i="1"/>
  <c r="B119" i="1"/>
  <c r="BV118" i="1"/>
  <c r="BU118" i="1"/>
  <c r="BT118" i="1"/>
  <c r="BS118" i="1"/>
  <c r="BR118" i="1"/>
  <c r="BQ118" i="1"/>
  <c r="BP118" i="1"/>
  <c r="BM118" i="1"/>
  <c r="BL118" i="1"/>
  <c r="BK118" i="1"/>
  <c r="BJ118" i="1"/>
  <c r="BI118" i="1"/>
  <c r="BH118" i="1"/>
  <c r="BG118" i="1"/>
  <c r="BD118" i="1"/>
  <c r="BC118" i="1"/>
  <c r="BB118" i="1"/>
  <c r="BA118" i="1"/>
  <c r="AZ118" i="1"/>
  <c r="AY118" i="1"/>
  <c r="AX118" i="1"/>
  <c r="AU118" i="1"/>
  <c r="AT118" i="1"/>
  <c r="AS118" i="1"/>
  <c r="AR118" i="1"/>
  <c r="AQ118" i="1"/>
  <c r="AP118" i="1"/>
  <c r="AO118" i="1"/>
  <c r="AL118" i="1"/>
  <c r="AK118" i="1"/>
  <c r="AJ118" i="1"/>
  <c r="AI118" i="1"/>
  <c r="AH118" i="1"/>
  <c r="AG118" i="1"/>
  <c r="AF118" i="1"/>
  <c r="AC118" i="1"/>
  <c r="AB118" i="1"/>
  <c r="AA118" i="1"/>
  <c r="Z118" i="1"/>
  <c r="V118" i="1"/>
  <c r="U118" i="1"/>
  <c r="T118" i="1"/>
  <c r="S118" i="1"/>
  <c r="R118" i="1"/>
  <c r="N118" i="1"/>
  <c r="M118" i="1"/>
  <c r="L118" i="1"/>
  <c r="K118" i="1"/>
  <c r="J118" i="1"/>
  <c r="G118" i="1"/>
  <c r="B118" i="1"/>
  <c r="BO117" i="1"/>
  <c r="BW117" i="1" s="1"/>
  <c r="BY117" i="1" s="1"/>
  <c r="BF117" i="1"/>
  <c r="BN117" i="1" s="1"/>
  <c r="AW117" i="1"/>
  <c r="BE117" i="1" s="1"/>
  <c r="AN117" i="1"/>
  <c r="AV117" i="1" s="1"/>
  <c r="AE117" i="1"/>
  <c r="AM117" i="1" s="1"/>
  <c r="Y117" i="1"/>
  <c r="AD117" i="1" s="1"/>
  <c r="R117" i="1"/>
  <c r="W117" i="1" s="1"/>
  <c r="J117" i="1"/>
  <c r="O117" i="1" s="1"/>
  <c r="G117" i="1"/>
  <c r="B117" i="1"/>
  <c r="BV116" i="1"/>
  <c r="BU116" i="1"/>
  <c r="BT116" i="1"/>
  <c r="BS116" i="1"/>
  <c r="BR116" i="1"/>
  <c r="BQ116" i="1"/>
  <c r="BP116" i="1"/>
  <c r="BO116" i="1"/>
  <c r="BO115" i="1" s="1"/>
  <c r="BM116" i="1"/>
  <c r="BL116" i="1"/>
  <c r="BK116" i="1"/>
  <c r="BJ116" i="1"/>
  <c r="BI116" i="1"/>
  <c r="BH116" i="1"/>
  <c r="BG116" i="1"/>
  <c r="BF116" i="1"/>
  <c r="BF115" i="1" s="1"/>
  <c r="BD116" i="1"/>
  <c r="BC116" i="1"/>
  <c r="BB116" i="1"/>
  <c r="BA116" i="1"/>
  <c r="AZ116" i="1"/>
  <c r="AY116" i="1"/>
  <c r="AX116" i="1"/>
  <c r="AW116" i="1"/>
  <c r="AW115" i="1" s="1"/>
  <c r="AU116" i="1"/>
  <c r="AT116" i="1"/>
  <c r="AS116" i="1"/>
  <c r="AR116" i="1"/>
  <c r="AQ116" i="1"/>
  <c r="AP116" i="1"/>
  <c r="AO116" i="1"/>
  <c r="AL116" i="1"/>
  <c r="AK116" i="1"/>
  <c r="AJ116" i="1"/>
  <c r="AI116" i="1"/>
  <c r="AH116" i="1"/>
  <c r="AG116" i="1"/>
  <c r="AF116" i="1"/>
  <c r="AC116" i="1"/>
  <c r="AB116" i="1"/>
  <c r="AA116" i="1"/>
  <c r="Z116" i="1"/>
  <c r="V116" i="1"/>
  <c r="U116" i="1"/>
  <c r="T116" i="1"/>
  <c r="S116" i="1"/>
  <c r="N116" i="1"/>
  <c r="M116" i="1"/>
  <c r="L116" i="1"/>
  <c r="K116" i="1"/>
  <c r="G116" i="1"/>
  <c r="B116" i="1"/>
  <c r="AN115" i="1"/>
  <c r="AE115" i="1"/>
  <c r="Y115" i="1"/>
  <c r="E115" i="1"/>
  <c r="D115" i="1"/>
  <c r="B115" i="1"/>
  <c r="BW114" i="1"/>
  <c r="BY114" i="1" s="1"/>
  <c r="BN114" i="1"/>
  <c r="BE114" i="1"/>
  <c r="AV114" i="1"/>
  <c r="AM114" i="1"/>
  <c r="AD114" i="1"/>
  <c r="R114" i="1"/>
  <c r="R113" i="1" s="1"/>
  <c r="O114" i="1"/>
  <c r="G114" i="1"/>
  <c r="B114" i="1"/>
  <c r="BV113" i="1"/>
  <c r="BU113" i="1"/>
  <c r="BT113" i="1"/>
  <c r="BS113" i="1"/>
  <c r="BR113" i="1"/>
  <c r="BQ113" i="1"/>
  <c r="BP113" i="1"/>
  <c r="BM113" i="1"/>
  <c r="BL113" i="1"/>
  <c r="BK113" i="1"/>
  <c r="BJ113" i="1"/>
  <c r="BI113" i="1"/>
  <c r="BH113" i="1"/>
  <c r="BG113" i="1"/>
  <c r="BD113" i="1"/>
  <c r="BC113" i="1"/>
  <c r="BB113" i="1"/>
  <c r="BA113" i="1"/>
  <c r="AZ113" i="1"/>
  <c r="AY113" i="1"/>
  <c r="AX113" i="1"/>
  <c r="AU113" i="1"/>
  <c r="AT113" i="1"/>
  <c r="AS113" i="1"/>
  <c r="AR113" i="1"/>
  <c r="AQ113" i="1"/>
  <c r="AP113" i="1"/>
  <c r="AO113" i="1"/>
  <c r="AL113" i="1"/>
  <c r="AK113" i="1"/>
  <c r="AJ113" i="1"/>
  <c r="AI113" i="1"/>
  <c r="AH113" i="1"/>
  <c r="AG113" i="1"/>
  <c r="AF113" i="1"/>
  <c r="AC113" i="1"/>
  <c r="AB113" i="1"/>
  <c r="AA113" i="1"/>
  <c r="Z113" i="1"/>
  <c r="V113" i="1"/>
  <c r="U113" i="1"/>
  <c r="T113" i="1"/>
  <c r="S113" i="1"/>
  <c r="N113" i="1"/>
  <c r="M113" i="1"/>
  <c r="L113" i="1"/>
  <c r="K113" i="1"/>
  <c r="J113" i="1"/>
  <c r="G113" i="1"/>
  <c r="B113" i="1"/>
  <c r="BW112" i="1"/>
  <c r="BY112" i="1" s="1"/>
  <c r="BN112" i="1"/>
  <c r="BE112" i="1"/>
  <c r="AV112" i="1"/>
  <c r="AM112" i="1"/>
  <c r="AD112" i="1"/>
  <c r="W112" i="1"/>
  <c r="O112" i="1"/>
  <c r="G112" i="1"/>
  <c r="B112" i="1"/>
  <c r="BV111" i="1"/>
  <c r="BU111" i="1"/>
  <c r="BT111" i="1"/>
  <c r="BS111" i="1"/>
  <c r="BR111" i="1"/>
  <c r="BQ111" i="1"/>
  <c r="BP111" i="1"/>
  <c r="BM111" i="1"/>
  <c r="BL111" i="1"/>
  <c r="BK111" i="1"/>
  <c r="BJ111" i="1"/>
  <c r="BI111" i="1"/>
  <c r="BH111" i="1"/>
  <c r="BG111" i="1"/>
  <c r="BD111" i="1"/>
  <c r="BC111" i="1"/>
  <c r="BB111" i="1"/>
  <c r="BA111" i="1"/>
  <c r="AZ111" i="1"/>
  <c r="AY111" i="1"/>
  <c r="AX111" i="1"/>
  <c r="AU111" i="1"/>
  <c r="AT111" i="1"/>
  <c r="AS111" i="1"/>
  <c r="AR111" i="1"/>
  <c r="AQ111" i="1"/>
  <c r="AP111" i="1"/>
  <c r="AO111" i="1"/>
  <c r="AL111" i="1"/>
  <c r="AK111" i="1"/>
  <c r="AJ111" i="1"/>
  <c r="AI111" i="1"/>
  <c r="AH111" i="1"/>
  <c r="AG111" i="1"/>
  <c r="AF111" i="1"/>
  <c r="AC111" i="1"/>
  <c r="AB111" i="1"/>
  <c r="AA111" i="1"/>
  <c r="Z111" i="1"/>
  <c r="V111" i="1"/>
  <c r="U111" i="1"/>
  <c r="T111" i="1"/>
  <c r="S111" i="1"/>
  <c r="R111" i="1"/>
  <c r="N111" i="1"/>
  <c r="M111" i="1"/>
  <c r="L111" i="1"/>
  <c r="K111" i="1"/>
  <c r="J111" i="1"/>
  <c r="G111" i="1"/>
  <c r="B111" i="1"/>
  <c r="BW110" i="1"/>
  <c r="BY110" i="1" s="1"/>
  <c r="BN110" i="1"/>
  <c r="BE110" i="1"/>
  <c r="AV110" i="1"/>
  <c r="AM110" i="1"/>
  <c r="AD110" i="1"/>
  <c r="R110" i="1"/>
  <c r="R109" i="1" s="1"/>
  <c r="O110" i="1"/>
  <c r="G110" i="1"/>
  <c r="B110" i="1"/>
  <c r="BV109" i="1"/>
  <c r="BU109" i="1"/>
  <c r="BT109" i="1"/>
  <c r="BS109" i="1"/>
  <c r="BR109" i="1"/>
  <c r="BQ109" i="1"/>
  <c r="BP109" i="1"/>
  <c r="BM109" i="1"/>
  <c r="BL109" i="1"/>
  <c r="BK109" i="1"/>
  <c r="BJ109" i="1"/>
  <c r="BI109" i="1"/>
  <c r="BH109" i="1"/>
  <c r="BG109" i="1"/>
  <c r="BD109" i="1"/>
  <c r="BC109" i="1"/>
  <c r="BB109" i="1"/>
  <c r="BA109" i="1"/>
  <c r="AZ109" i="1"/>
  <c r="AY109" i="1"/>
  <c r="AX109" i="1"/>
  <c r="AU109" i="1"/>
  <c r="AT109" i="1"/>
  <c r="AS109" i="1"/>
  <c r="AR109" i="1"/>
  <c r="AQ109" i="1"/>
  <c r="AP109" i="1"/>
  <c r="AO109" i="1"/>
  <c r="AL109" i="1"/>
  <c r="AK109" i="1"/>
  <c r="AJ109" i="1"/>
  <c r="AI109" i="1"/>
  <c r="AH109" i="1"/>
  <c r="AG109" i="1"/>
  <c r="AF109" i="1"/>
  <c r="AC109" i="1"/>
  <c r="AB109" i="1"/>
  <c r="AA109" i="1"/>
  <c r="Z109" i="1"/>
  <c r="V109" i="1"/>
  <c r="U109" i="1"/>
  <c r="T109" i="1"/>
  <c r="S109" i="1"/>
  <c r="N109" i="1"/>
  <c r="M109" i="1"/>
  <c r="L109" i="1"/>
  <c r="K109" i="1"/>
  <c r="J109" i="1"/>
  <c r="G109" i="1"/>
  <c r="B109" i="1"/>
  <c r="BO108" i="1"/>
  <c r="BF108" i="1"/>
  <c r="AW108" i="1"/>
  <c r="AN108" i="1"/>
  <c r="AE108" i="1"/>
  <c r="Y108" i="1"/>
  <c r="E108" i="1"/>
  <c r="D108" i="1"/>
  <c r="B108" i="1"/>
  <c r="BW107" i="1"/>
  <c r="BY107" i="1" s="1"/>
  <c r="BN107" i="1"/>
  <c r="BE107" i="1"/>
  <c r="AV107" i="1"/>
  <c r="AM107" i="1"/>
  <c r="AD107" i="1"/>
  <c r="R107" i="1"/>
  <c r="W107" i="1" s="1"/>
  <c r="O107" i="1"/>
  <c r="G107" i="1"/>
  <c r="B107" i="1"/>
  <c r="BV106" i="1"/>
  <c r="BU106" i="1"/>
  <c r="BT106" i="1"/>
  <c r="BS106" i="1"/>
  <c r="BR106" i="1"/>
  <c r="BQ106" i="1"/>
  <c r="BP106" i="1"/>
  <c r="BM106" i="1"/>
  <c r="BL106" i="1"/>
  <c r="BK106" i="1"/>
  <c r="BJ106" i="1"/>
  <c r="BI106" i="1"/>
  <c r="BH106" i="1"/>
  <c r="BG106" i="1"/>
  <c r="BD106" i="1"/>
  <c r="BC106" i="1"/>
  <c r="BB106" i="1"/>
  <c r="BA106" i="1"/>
  <c r="AZ106" i="1"/>
  <c r="AY106" i="1"/>
  <c r="AX106" i="1"/>
  <c r="AU106" i="1"/>
  <c r="AT106" i="1"/>
  <c r="AS106" i="1"/>
  <c r="AR106" i="1"/>
  <c r="AQ106" i="1"/>
  <c r="AP106" i="1"/>
  <c r="AO106" i="1"/>
  <c r="AL106" i="1"/>
  <c r="AK106" i="1"/>
  <c r="AJ106" i="1"/>
  <c r="AI106" i="1"/>
  <c r="AH106" i="1"/>
  <c r="AG106" i="1"/>
  <c r="AF106" i="1"/>
  <c r="AC106" i="1"/>
  <c r="AB106" i="1"/>
  <c r="AA106" i="1"/>
  <c r="Z106" i="1"/>
  <c r="V106" i="1"/>
  <c r="U106" i="1"/>
  <c r="T106" i="1"/>
  <c r="S106" i="1"/>
  <c r="N106" i="1"/>
  <c r="M106" i="1"/>
  <c r="L106" i="1"/>
  <c r="K106" i="1"/>
  <c r="J106" i="1"/>
  <c r="G106" i="1"/>
  <c r="B106" i="1"/>
  <c r="BW105" i="1"/>
  <c r="BY105" i="1" s="1"/>
  <c r="BN105" i="1"/>
  <c r="BE105" i="1"/>
  <c r="AV105" i="1"/>
  <c r="AM105" i="1"/>
  <c r="AD105" i="1"/>
  <c r="R105" i="1"/>
  <c r="W105" i="1" s="1"/>
  <c r="O105" i="1"/>
  <c r="G105" i="1"/>
  <c r="B105" i="1"/>
  <c r="BV104" i="1"/>
  <c r="BU104" i="1"/>
  <c r="BT104" i="1"/>
  <c r="BS104" i="1"/>
  <c r="BR104" i="1"/>
  <c r="BQ104" i="1"/>
  <c r="BP104" i="1"/>
  <c r="BM104" i="1"/>
  <c r="BL104" i="1"/>
  <c r="BK104" i="1"/>
  <c r="BJ104" i="1"/>
  <c r="BI104" i="1"/>
  <c r="BH104" i="1"/>
  <c r="BG104" i="1"/>
  <c r="BD104" i="1"/>
  <c r="BC104" i="1"/>
  <c r="BB104" i="1"/>
  <c r="BA104" i="1"/>
  <c r="AZ104" i="1"/>
  <c r="AY104" i="1"/>
  <c r="AX104" i="1"/>
  <c r="AU104" i="1"/>
  <c r="AT104" i="1"/>
  <c r="AS104" i="1"/>
  <c r="AR104" i="1"/>
  <c r="AQ104" i="1"/>
  <c r="AP104" i="1"/>
  <c r="AO104" i="1"/>
  <c r="AL104" i="1"/>
  <c r="AK104" i="1"/>
  <c r="AJ104" i="1"/>
  <c r="AI104" i="1"/>
  <c r="AH104" i="1"/>
  <c r="AG104" i="1"/>
  <c r="AF104" i="1"/>
  <c r="AC104" i="1"/>
  <c r="AB104" i="1"/>
  <c r="AA104" i="1"/>
  <c r="Z104" i="1"/>
  <c r="V104" i="1"/>
  <c r="U104" i="1"/>
  <c r="T104" i="1"/>
  <c r="S104" i="1"/>
  <c r="N104" i="1"/>
  <c r="M104" i="1"/>
  <c r="L104" i="1"/>
  <c r="K104" i="1"/>
  <c r="J104" i="1"/>
  <c r="G104" i="1"/>
  <c r="B104" i="1"/>
  <c r="BW103" i="1"/>
  <c r="BY103" i="1" s="1"/>
  <c r="BN103" i="1"/>
  <c r="BE103" i="1"/>
  <c r="AV103" i="1"/>
  <c r="AM103" i="1"/>
  <c r="AD103" i="1"/>
  <c r="R103" i="1"/>
  <c r="W103" i="1" s="1"/>
  <c r="O103" i="1"/>
  <c r="G103" i="1"/>
  <c r="B103" i="1"/>
  <c r="BV102" i="1"/>
  <c r="BU102" i="1"/>
  <c r="BT102" i="1"/>
  <c r="BS102" i="1"/>
  <c r="BR102" i="1"/>
  <c r="BQ102" i="1"/>
  <c r="BP102" i="1"/>
  <c r="BO102" i="1"/>
  <c r="BM102" i="1"/>
  <c r="BL102" i="1"/>
  <c r="BK102" i="1"/>
  <c r="BJ102" i="1"/>
  <c r="BI102" i="1"/>
  <c r="BH102" i="1"/>
  <c r="BG102" i="1"/>
  <c r="BF102" i="1"/>
  <c r="BD102" i="1"/>
  <c r="BC102" i="1"/>
  <c r="BB102" i="1"/>
  <c r="BA102" i="1"/>
  <c r="AZ102" i="1"/>
  <c r="AY102" i="1"/>
  <c r="AX102" i="1"/>
  <c r="AW102" i="1"/>
  <c r="AU102" i="1"/>
  <c r="AT102" i="1"/>
  <c r="AS102" i="1"/>
  <c r="AR102" i="1"/>
  <c r="AQ102" i="1"/>
  <c r="AP102" i="1"/>
  <c r="AO102" i="1"/>
  <c r="AN102" i="1"/>
  <c r="AL102" i="1"/>
  <c r="AK102" i="1"/>
  <c r="AJ102" i="1"/>
  <c r="AI102" i="1"/>
  <c r="AH102" i="1"/>
  <c r="AG102" i="1"/>
  <c r="AF102" i="1"/>
  <c r="AE102" i="1"/>
  <c r="AC102" i="1"/>
  <c r="AB102" i="1"/>
  <c r="AA102" i="1"/>
  <c r="Z102" i="1"/>
  <c r="V102" i="1"/>
  <c r="U102" i="1"/>
  <c r="T102" i="1"/>
  <c r="S102" i="1"/>
  <c r="N102" i="1"/>
  <c r="M102" i="1"/>
  <c r="L102" i="1"/>
  <c r="K102" i="1"/>
  <c r="J102" i="1"/>
  <c r="G102" i="1"/>
  <c r="B102" i="1"/>
  <c r="BW101" i="1"/>
  <c r="BY101" i="1" s="1"/>
  <c r="BN101" i="1"/>
  <c r="BE101" i="1"/>
  <c r="AV101" i="1"/>
  <c r="AM101" i="1"/>
  <c r="AD101" i="1"/>
  <c r="W101" i="1"/>
  <c r="O101" i="1"/>
  <c r="P101" i="1" s="1"/>
  <c r="G101" i="1"/>
  <c r="B101" i="1"/>
  <c r="BV100" i="1"/>
  <c r="BU100" i="1"/>
  <c r="BT100" i="1"/>
  <c r="BS100" i="1"/>
  <c r="BR100" i="1"/>
  <c r="BQ100" i="1"/>
  <c r="BP100" i="1"/>
  <c r="BM100" i="1"/>
  <c r="BL100" i="1"/>
  <c r="BK100" i="1"/>
  <c r="BJ100" i="1"/>
  <c r="BI100" i="1"/>
  <c r="BH100" i="1"/>
  <c r="BG100" i="1"/>
  <c r="BD100" i="1"/>
  <c r="BC100" i="1"/>
  <c r="BB100" i="1"/>
  <c r="BA100" i="1"/>
  <c r="AZ100" i="1"/>
  <c r="AY100" i="1"/>
  <c r="AX100" i="1"/>
  <c r="AU100" i="1"/>
  <c r="AT100" i="1"/>
  <c r="AS100" i="1"/>
  <c r="AR100" i="1"/>
  <c r="AQ100" i="1"/>
  <c r="AP100" i="1"/>
  <c r="AO100" i="1"/>
  <c r="AL100" i="1"/>
  <c r="AK100" i="1"/>
  <c r="AJ100" i="1"/>
  <c r="AI100" i="1"/>
  <c r="AH100" i="1"/>
  <c r="AG100" i="1"/>
  <c r="AF100" i="1"/>
  <c r="AC100" i="1"/>
  <c r="AB100" i="1"/>
  <c r="AA100" i="1"/>
  <c r="Z100" i="1"/>
  <c r="V100" i="1"/>
  <c r="U100" i="1"/>
  <c r="T100" i="1"/>
  <c r="S100" i="1"/>
  <c r="R100" i="1"/>
  <c r="N100" i="1"/>
  <c r="M100" i="1"/>
  <c r="L100" i="1"/>
  <c r="K100" i="1"/>
  <c r="J100" i="1"/>
  <c r="G100" i="1"/>
  <c r="B100" i="1"/>
  <c r="BW99" i="1"/>
  <c r="BY99" i="1" s="1"/>
  <c r="BN99" i="1"/>
  <c r="BE99" i="1"/>
  <c r="AV99" i="1"/>
  <c r="AM99" i="1"/>
  <c r="AD99" i="1"/>
  <c r="R99" i="1"/>
  <c r="O99" i="1"/>
  <c r="G99" i="1"/>
  <c r="B99" i="1"/>
  <c r="BV98" i="1"/>
  <c r="BU98" i="1"/>
  <c r="BT98" i="1"/>
  <c r="BS98" i="1"/>
  <c r="BR98" i="1"/>
  <c r="BQ98" i="1"/>
  <c r="BP98" i="1"/>
  <c r="BM98" i="1"/>
  <c r="BL98" i="1"/>
  <c r="BK98" i="1"/>
  <c r="BJ98" i="1"/>
  <c r="BI98" i="1"/>
  <c r="BH98" i="1"/>
  <c r="BG98" i="1"/>
  <c r="BD98" i="1"/>
  <c r="BC98" i="1"/>
  <c r="BB98" i="1"/>
  <c r="BA98" i="1"/>
  <c r="AZ98" i="1"/>
  <c r="AY98" i="1"/>
  <c r="AX98" i="1"/>
  <c r="AU98" i="1"/>
  <c r="AT98" i="1"/>
  <c r="AS98" i="1"/>
  <c r="AR98" i="1"/>
  <c r="AQ98" i="1"/>
  <c r="AP98" i="1"/>
  <c r="AO98" i="1"/>
  <c r="AL98" i="1"/>
  <c r="AK98" i="1"/>
  <c r="AJ98" i="1"/>
  <c r="AI98" i="1"/>
  <c r="AH98" i="1"/>
  <c r="AG98" i="1"/>
  <c r="AF98" i="1"/>
  <c r="AC98" i="1"/>
  <c r="AB98" i="1"/>
  <c r="AA98" i="1"/>
  <c r="Z98" i="1"/>
  <c r="V98" i="1"/>
  <c r="U98" i="1"/>
  <c r="T98" i="1"/>
  <c r="S98" i="1"/>
  <c r="N98" i="1"/>
  <c r="M98" i="1"/>
  <c r="L98" i="1"/>
  <c r="K98" i="1"/>
  <c r="J98" i="1"/>
  <c r="G98" i="1"/>
  <c r="B98" i="1"/>
  <c r="BW97" i="1"/>
  <c r="BY97" i="1" s="1"/>
  <c r="BN97" i="1"/>
  <c r="BE97" i="1"/>
  <c r="AV97" i="1"/>
  <c r="AM97" i="1"/>
  <c r="AD97" i="1"/>
  <c r="W97" i="1"/>
  <c r="O97" i="1"/>
  <c r="P97" i="1" s="1"/>
  <c r="G97" i="1"/>
  <c r="B97" i="1"/>
  <c r="BO96" i="1"/>
  <c r="BW96" i="1" s="1"/>
  <c r="BY96" i="1" s="1"/>
  <c r="BF96" i="1"/>
  <c r="BN96" i="1" s="1"/>
  <c r="AW96" i="1"/>
  <c r="BE96" i="1" s="1"/>
  <c r="AN96" i="1"/>
  <c r="AV96" i="1" s="1"/>
  <c r="AE96" i="1"/>
  <c r="AM96" i="1" s="1"/>
  <c r="Y96" i="1"/>
  <c r="AD96" i="1" s="1"/>
  <c r="R96" i="1"/>
  <c r="W96" i="1" s="1"/>
  <c r="J96" i="1"/>
  <c r="O96" i="1" s="1"/>
  <c r="G96" i="1"/>
  <c r="B96" i="1"/>
  <c r="BV95" i="1"/>
  <c r="BU95" i="1"/>
  <c r="BT95" i="1"/>
  <c r="BS95" i="1"/>
  <c r="BR95" i="1"/>
  <c r="BQ95" i="1"/>
  <c r="BP95" i="1"/>
  <c r="BM95" i="1"/>
  <c r="BL95" i="1"/>
  <c r="BK95" i="1"/>
  <c r="BJ95" i="1"/>
  <c r="BI95" i="1"/>
  <c r="BH95" i="1"/>
  <c r="BG95" i="1"/>
  <c r="BD95" i="1"/>
  <c r="BC95" i="1"/>
  <c r="BB95" i="1"/>
  <c r="BA95" i="1"/>
  <c r="AZ95" i="1"/>
  <c r="AY95" i="1"/>
  <c r="AX95" i="1"/>
  <c r="AU95" i="1"/>
  <c r="AT95" i="1"/>
  <c r="AS95" i="1"/>
  <c r="AR95" i="1"/>
  <c r="AQ95" i="1"/>
  <c r="AP95" i="1"/>
  <c r="AO95" i="1"/>
  <c r="AL95" i="1"/>
  <c r="AK95" i="1"/>
  <c r="AJ95" i="1"/>
  <c r="AI95" i="1"/>
  <c r="AH95" i="1"/>
  <c r="AG95" i="1"/>
  <c r="AF95" i="1"/>
  <c r="AC95" i="1"/>
  <c r="AB95" i="1"/>
  <c r="AA95" i="1"/>
  <c r="Z95" i="1"/>
  <c r="V95" i="1"/>
  <c r="U95" i="1"/>
  <c r="T95" i="1"/>
  <c r="S95" i="1"/>
  <c r="N95" i="1"/>
  <c r="M95" i="1"/>
  <c r="L95" i="1"/>
  <c r="K95" i="1"/>
  <c r="G95" i="1"/>
  <c r="B95" i="1"/>
  <c r="BO94" i="1"/>
  <c r="BW94" i="1" s="1"/>
  <c r="BY94" i="1" s="1"/>
  <c r="BF94" i="1"/>
  <c r="AW94" i="1"/>
  <c r="BE94" i="1" s="1"/>
  <c r="AN94" i="1"/>
  <c r="AE94" i="1"/>
  <c r="AM94" i="1" s="1"/>
  <c r="Y94" i="1"/>
  <c r="AD94" i="1" s="1"/>
  <c r="R94" i="1"/>
  <c r="W94" i="1" s="1"/>
  <c r="O94" i="1"/>
  <c r="G94" i="1"/>
  <c r="B94" i="1"/>
  <c r="BV93" i="1"/>
  <c r="BU93" i="1"/>
  <c r="BT93" i="1"/>
  <c r="BS93" i="1"/>
  <c r="BR93" i="1"/>
  <c r="BQ93" i="1"/>
  <c r="BP93" i="1"/>
  <c r="BM93" i="1"/>
  <c r="BL93" i="1"/>
  <c r="BK93" i="1"/>
  <c r="BJ93" i="1"/>
  <c r="BI93" i="1"/>
  <c r="BH93" i="1"/>
  <c r="BG93" i="1"/>
  <c r="BD93" i="1"/>
  <c r="BC93" i="1"/>
  <c r="BB93" i="1"/>
  <c r="BA93" i="1"/>
  <c r="AZ93" i="1"/>
  <c r="AY93" i="1"/>
  <c r="AX93" i="1"/>
  <c r="AU93" i="1"/>
  <c r="AT93" i="1"/>
  <c r="AS93" i="1"/>
  <c r="AR93" i="1"/>
  <c r="AQ93" i="1"/>
  <c r="AP93" i="1"/>
  <c r="AO93" i="1"/>
  <c r="AL93" i="1"/>
  <c r="AK93" i="1"/>
  <c r="AJ93" i="1"/>
  <c r="AI93" i="1"/>
  <c r="AH93" i="1"/>
  <c r="AG93" i="1"/>
  <c r="AF93" i="1"/>
  <c r="AC93" i="1"/>
  <c r="AB93" i="1"/>
  <c r="AA93" i="1"/>
  <c r="Z93" i="1"/>
  <c r="V93" i="1"/>
  <c r="U93" i="1"/>
  <c r="T93" i="1"/>
  <c r="S93" i="1"/>
  <c r="N93" i="1"/>
  <c r="M93" i="1"/>
  <c r="L93" i="1"/>
  <c r="K93" i="1"/>
  <c r="J93" i="1"/>
  <c r="G93" i="1"/>
  <c r="B93" i="1"/>
  <c r="E92" i="1"/>
  <c r="D92" i="1"/>
  <c r="B92" i="1"/>
  <c r="BO91" i="1"/>
  <c r="BW91" i="1" s="1"/>
  <c r="BY91" i="1" s="1"/>
  <c r="BF91" i="1"/>
  <c r="BN91" i="1" s="1"/>
  <c r="AW91" i="1"/>
  <c r="BE91" i="1" s="1"/>
  <c r="AN91" i="1"/>
  <c r="AV91" i="1" s="1"/>
  <c r="AE91" i="1"/>
  <c r="AM91" i="1" s="1"/>
  <c r="Y91" i="1"/>
  <c r="AD91" i="1" s="1"/>
  <c r="R91" i="1"/>
  <c r="W91" i="1" s="1"/>
  <c r="J91" i="1"/>
  <c r="O91" i="1" s="1"/>
  <c r="P91" i="1" s="1"/>
  <c r="G91" i="1"/>
  <c r="BW90" i="1"/>
  <c r="BX90" i="1" s="1"/>
  <c r="BY90" i="1" s="1"/>
  <c r="BN90" i="1"/>
  <c r="BE90" i="1"/>
  <c r="AV90" i="1"/>
  <c r="AM90" i="1"/>
  <c r="AD90" i="1"/>
  <c r="G90" i="1"/>
  <c r="BW89" i="1"/>
  <c r="BY89" i="1" s="1"/>
  <c r="BN89" i="1"/>
  <c r="BE89" i="1"/>
  <c r="AV89" i="1"/>
  <c r="AM89" i="1"/>
  <c r="AD89" i="1"/>
  <c r="W89" i="1"/>
  <c r="O89" i="1"/>
  <c r="P89" i="1" s="1"/>
  <c r="G89" i="1"/>
  <c r="BO88" i="1"/>
  <c r="BW88" i="1" s="1"/>
  <c r="BX88" i="1" s="1"/>
  <c r="BY88" i="1" s="1"/>
  <c r="BF88" i="1"/>
  <c r="BN88" i="1" s="1"/>
  <c r="AW88" i="1"/>
  <c r="BE88" i="1" s="1"/>
  <c r="AN88" i="1"/>
  <c r="AV88" i="1" s="1"/>
  <c r="AE88" i="1"/>
  <c r="AM88" i="1" s="1"/>
  <c r="Y88" i="1"/>
  <c r="AD88" i="1" s="1"/>
  <c r="R88" i="1"/>
  <c r="W88" i="1" s="1"/>
  <c r="J88" i="1"/>
  <c r="O88" i="1" s="1"/>
  <c r="P88" i="1" s="1"/>
  <c r="G88" i="1"/>
  <c r="BO87" i="1"/>
  <c r="BW87" i="1" s="1"/>
  <c r="BY87" i="1" s="1"/>
  <c r="BF87" i="1"/>
  <c r="AW87" i="1"/>
  <c r="BE87" i="1" s="1"/>
  <c r="AN87" i="1"/>
  <c r="AE87" i="1"/>
  <c r="AM87" i="1" s="1"/>
  <c r="Y87" i="1"/>
  <c r="AD87" i="1" s="1"/>
  <c r="R87" i="1"/>
  <c r="W87" i="1" s="1"/>
  <c r="O87" i="1"/>
  <c r="G87" i="1"/>
  <c r="B87" i="1"/>
  <c r="BV86" i="1"/>
  <c r="BV85" i="1" s="1"/>
  <c r="BU86" i="1"/>
  <c r="BU85" i="1" s="1"/>
  <c r="BT86" i="1"/>
  <c r="BT85" i="1" s="1"/>
  <c r="BS86" i="1"/>
  <c r="BS85" i="1" s="1"/>
  <c r="BR86" i="1"/>
  <c r="BR85" i="1" s="1"/>
  <c r="BQ86" i="1"/>
  <c r="BQ85" i="1" s="1"/>
  <c r="BP86" i="1"/>
  <c r="BP85" i="1" s="1"/>
  <c r="BM86" i="1"/>
  <c r="BM85" i="1" s="1"/>
  <c r="BL86" i="1"/>
  <c r="BL85" i="1" s="1"/>
  <c r="BK86" i="1"/>
  <c r="BK85" i="1" s="1"/>
  <c r="BJ86" i="1"/>
  <c r="BJ85" i="1" s="1"/>
  <c r="BI86" i="1"/>
  <c r="BI85" i="1" s="1"/>
  <c r="BH86" i="1"/>
  <c r="BH85" i="1" s="1"/>
  <c r="BG86" i="1"/>
  <c r="BG85" i="1" s="1"/>
  <c r="BD86" i="1"/>
  <c r="BD85" i="1" s="1"/>
  <c r="BC86" i="1"/>
  <c r="BC85" i="1" s="1"/>
  <c r="BB86" i="1"/>
  <c r="BB85" i="1" s="1"/>
  <c r="BA86" i="1"/>
  <c r="BA85" i="1" s="1"/>
  <c r="AZ86" i="1"/>
  <c r="AZ85" i="1" s="1"/>
  <c r="AY86" i="1"/>
  <c r="AY85" i="1" s="1"/>
  <c r="AX86" i="1"/>
  <c r="AX85" i="1" s="1"/>
  <c r="AU86" i="1"/>
  <c r="AU85" i="1" s="1"/>
  <c r="AT86" i="1"/>
  <c r="AT85" i="1" s="1"/>
  <c r="AS86" i="1"/>
  <c r="AS85" i="1" s="1"/>
  <c r="AR86" i="1"/>
  <c r="AR85" i="1" s="1"/>
  <c r="AQ86" i="1"/>
  <c r="AQ85" i="1" s="1"/>
  <c r="AP86" i="1"/>
  <c r="AP85" i="1" s="1"/>
  <c r="AO86" i="1"/>
  <c r="AO85" i="1" s="1"/>
  <c r="AL86" i="1"/>
  <c r="AL85" i="1" s="1"/>
  <c r="AK86" i="1"/>
  <c r="AK85" i="1" s="1"/>
  <c r="AJ86" i="1"/>
  <c r="AJ85" i="1" s="1"/>
  <c r="AI86" i="1"/>
  <c r="AI85" i="1" s="1"/>
  <c r="AH86" i="1"/>
  <c r="AH85" i="1" s="1"/>
  <c r="AG86" i="1"/>
  <c r="AG85" i="1" s="1"/>
  <c r="AF86" i="1"/>
  <c r="AF85" i="1" s="1"/>
  <c r="AC86" i="1"/>
  <c r="AC85" i="1" s="1"/>
  <c r="AB86" i="1"/>
  <c r="AB85" i="1" s="1"/>
  <c r="AA86" i="1"/>
  <c r="AA85" i="1" s="1"/>
  <c r="Z86" i="1"/>
  <c r="Z85" i="1" s="1"/>
  <c r="V86" i="1"/>
  <c r="V85" i="1" s="1"/>
  <c r="U86" i="1"/>
  <c r="U85" i="1" s="1"/>
  <c r="T86" i="1"/>
  <c r="T85" i="1" s="1"/>
  <c r="S86" i="1"/>
  <c r="S85" i="1" s="1"/>
  <c r="N86" i="1"/>
  <c r="N85" i="1" s="1"/>
  <c r="M86" i="1"/>
  <c r="M85" i="1" s="1"/>
  <c r="L86" i="1"/>
  <c r="L85" i="1" s="1"/>
  <c r="K86" i="1"/>
  <c r="J86" i="1"/>
  <c r="J85" i="1" s="1"/>
  <c r="G86" i="1"/>
  <c r="B86" i="1"/>
  <c r="E85" i="1"/>
  <c r="D85" i="1"/>
  <c r="B85" i="1"/>
  <c r="BO84" i="1"/>
  <c r="BW84" i="1" s="1"/>
  <c r="BY84" i="1" s="1"/>
  <c r="BF84" i="1"/>
  <c r="BN84" i="1" s="1"/>
  <c r="AW84" i="1"/>
  <c r="BE84" i="1" s="1"/>
  <c r="AN84" i="1"/>
  <c r="AV84" i="1" s="1"/>
  <c r="AE84" i="1"/>
  <c r="AM84" i="1" s="1"/>
  <c r="Y84" i="1"/>
  <c r="AD84" i="1" s="1"/>
  <c r="R84" i="1"/>
  <c r="O84" i="1"/>
  <c r="P84" i="1" s="1"/>
  <c r="G84" i="1"/>
  <c r="B84" i="1"/>
  <c r="BV83" i="1"/>
  <c r="BU83" i="1"/>
  <c r="BT83" i="1"/>
  <c r="BS83" i="1"/>
  <c r="BR83" i="1"/>
  <c r="BQ83" i="1"/>
  <c r="BP83" i="1"/>
  <c r="BM83" i="1"/>
  <c r="BL83" i="1"/>
  <c r="BK83" i="1"/>
  <c r="BJ83" i="1"/>
  <c r="BI83" i="1"/>
  <c r="BH83" i="1"/>
  <c r="BG83" i="1"/>
  <c r="BD83" i="1"/>
  <c r="BC83" i="1"/>
  <c r="BB83" i="1"/>
  <c r="BA83" i="1"/>
  <c r="AZ83" i="1"/>
  <c r="AY83" i="1"/>
  <c r="AX83" i="1"/>
  <c r="AU83" i="1"/>
  <c r="AT83" i="1"/>
  <c r="AS83" i="1"/>
  <c r="AR83" i="1"/>
  <c r="AQ83" i="1"/>
  <c r="AP83" i="1"/>
  <c r="AO83" i="1"/>
  <c r="AL83" i="1"/>
  <c r="AK83" i="1"/>
  <c r="AJ83" i="1"/>
  <c r="AI83" i="1"/>
  <c r="AH83" i="1"/>
  <c r="AG83" i="1"/>
  <c r="AF83" i="1"/>
  <c r="AC83" i="1"/>
  <c r="AB83" i="1"/>
  <c r="AA83" i="1"/>
  <c r="Z83" i="1"/>
  <c r="V83" i="1"/>
  <c r="U83" i="1"/>
  <c r="T83" i="1"/>
  <c r="S83" i="1"/>
  <c r="N83" i="1"/>
  <c r="M83" i="1"/>
  <c r="L83" i="1"/>
  <c r="K83" i="1"/>
  <c r="J83" i="1"/>
  <c r="G83" i="1"/>
  <c r="B83" i="1"/>
  <c r="BW82" i="1"/>
  <c r="BY82" i="1" s="1"/>
  <c r="BN82" i="1"/>
  <c r="BE82" i="1"/>
  <c r="AV82" i="1"/>
  <c r="AM82" i="1"/>
  <c r="AD82" i="1"/>
  <c r="W82" i="1"/>
  <c r="O82" i="1"/>
  <c r="G82" i="1"/>
  <c r="B82" i="1"/>
  <c r="BV81" i="1"/>
  <c r="BU81" i="1"/>
  <c r="BT81" i="1"/>
  <c r="BS81" i="1"/>
  <c r="BR81" i="1"/>
  <c r="BQ81" i="1"/>
  <c r="BP81" i="1"/>
  <c r="BM81" i="1"/>
  <c r="BL81" i="1"/>
  <c r="BK81" i="1"/>
  <c r="BJ81" i="1"/>
  <c r="BI81" i="1"/>
  <c r="BH81" i="1"/>
  <c r="BG81" i="1"/>
  <c r="BD81" i="1"/>
  <c r="BC81" i="1"/>
  <c r="BB81" i="1"/>
  <c r="BA81" i="1"/>
  <c r="AZ81" i="1"/>
  <c r="AY81" i="1"/>
  <c r="AX81" i="1"/>
  <c r="AU81" i="1"/>
  <c r="AT81" i="1"/>
  <c r="AS81" i="1"/>
  <c r="AR81" i="1"/>
  <c r="AQ81" i="1"/>
  <c r="AP81" i="1"/>
  <c r="AO81" i="1"/>
  <c r="AL81" i="1"/>
  <c r="AK81" i="1"/>
  <c r="AJ81" i="1"/>
  <c r="AI81" i="1"/>
  <c r="AH81" i="1"/>
  <c r="AG81" i="1"/>
  <c r="AF81" i="1"/>
  <c r="AC81" i="1"/>
  <c r="AB81" i="1"/>
  <c r="AA81" i="1"/>
  <c r="Z81" i="1"/>
  <c r="V81" i="1"/>
  <c r="U81" i="1"/>
  <c r="T81" i="1"/>
  <c r="S81" i="1"/>
  <c r="R81" i="1"/>
  <c r="N81" i="1"/>
  <c r="M81" i="1"/>
  <c r="L81" i="1"/>
  <c r="K81" i="1"/>
  <c r="J81" i="1"/>
  <c r="G81" i="1"/>
  <c r="B81" i="1"/>
  <c r="BW80" i="1"/>
  <c r="BY80" i="1" s="1"/>
  <c r="BN80" i="1"/>
  <c r="BE80" i="1"/>
  <c r="AV80" i="1"/>
  <c r="AM80" i="1"/>
  <c r="AD80" i="1"/>
  <c r="W80" i="1"/>
  <c r="O80" i="1"/>
  <c r="P80" i="1" s="1"/>
  <c r="G80" i="1"/>
  <c r="B80" i="1"/>
  <c r="BV79" i="1"/>
  <c r="BU79" i="1"/>
  <c r="BT79" i="1"/>
  <c r="BS79" i="1"/>
  <c r="BR79" i="1"/>
  <c r="BQ79" i="1"/>
  <c r="BP79" i="1"/>
  <c r="BO79" i="1"/>
  <c r="BO78" i="1" s="1"/>
  <c r="BM79" i="1"/>
  <c r="BL79" i="1"/>
  <c r="BK79" i="1"/>
  <c r="BJ79" i="1"/>
  <c r="BI79" i="1"/>
  <c r="BH79" i="1"/>
  <c r="BG79" i="1"/>
  <c r="BF79" i="1"/>
  <c r="BF78" i="1" s="1"/>
  <c r="BD79" i="1"/>
  <c r="BC79" i="1"/>
  <c r="BB79" i="1"/>
  <c r="BA79" i="1"/>
  <c r="AZ79" i="1"/>
  <c r="AY79" i="1"/>
  <c r="AX79" i="1"/>
  <c r="AW79" i="1"/>
  <c r="AW78" i="1" s="1"/>
  <c r="AU79" i="1"/>
  <c r="AT79" i="1"/>
  <c r="AS79" i="1"/>
  <c r="AR79" i="1"/>
  <c r="AQ79" i="1"/>
  <c r="AP79" i="1"/>
  <c r="AO79" i="1"/>
  <c r="AN79" i="1"/>
  <c r="AL79" i="1"/>
  <c r="AK79" i="1"/>
  <c r="AJ79" i="1"/>
  <c r="AI79" i="1"/>
  <c r="AH79" i="1"/>
  <c r="AG79" i="1"/>
  <c r="AF79" i="1"/>
  <c r="AE79" i="1"/>
  <c r="AC79" i="1"/>
  <c r="AB79" i="1"/>
  <c r="AA79" i="1"/>
  <c r="Z79" i="1"/>
  <c r="Y79" i="1"/>
  <c r="Y78" i="1" s="1"/>
  <c r="V79" i="1"/>
  <c r="U79" i="1"/>
  <c r="T79" i="1"/>
  <c r="S79" i="1"/>
  <c r="R79" i="1"/>
  <c r="N79" i="1"/>
  <c r="M79" i="1"/>
  <c r="L79" i="1"/>
  <c r="K79" i="1"/>
  <c r="J79" i="1"/>
  <c r="G79" i="1"/>
  <c r="B79" i="1"/>
  <c r="E78" i="1"/>
  <c r="D78" i="1"/>
  <c r="B78" i="1"/>
  <c r="BW77" i="1"/>
  <c r="BY77" i="1" s="1"/>
  <c r="BN77" i="1"/>
  <c r="BE77" i="1"/>
  <c r="AV77" i="1"/>
  <c r="AM77" i="1"/>
  <c r="AD77" i="1"/>
  <c r="W77" i="1"/>
  <c r="O77" i="1"/>
  <c r="P77" i="1" s="1"/>
  <c r="G77" i="1"/>
  <c r="B77" i="1"/>
  <c r="BW76" i="1"/>
  <c r="BY76" i="1" s="1"/>
  <c r="BN76" i="1"/>
  <c r="BE76" i="1"/>
  <c r="AV76" i="1"/>
  <c r="AM76" i="1"/>
  <c r="AD76" i="1"/>
  <c r="W76" i="1"/>
  <c r="O76" i="1"/>
  <c r="P76" i="1" s="1"/>
  <c r="G76" i="1"/>
  <c r="B76" i="1"/>
  <c r="BW75" i="1"/>
  <c r="BY75" i="1" s="1"/>
  <c r="BN75" i="1"/>
  <c r="BE75" i="1"/>
  <c r="AV75" i="1"/>
  <c r="AM75" i="1"/>
  <c r="AD75" i="1"/>
  <c r="W75" i="1"/>
  <c r="O75" i="1"/>
  <c r="P75" i="1" s="1"/>
  <c r="G75" i="1"/>
  <c r="B75" i="1"/>
  <c r="BW74" i="1"/>
  <c r="BY74" i="1" s="1"/>
  <c r="BN74" i="1"/>
  <c r="BE74" i="1"/>
  <c r="AV74" i="1"/>
  <c r="AM74" i="1"/>
  <c r="AD74" i="1"/>
  <c r="R74" i="1"/>
  <c r="W74" i="1" s="1"/>
  <c r="J74" i="1"/>
  <c r="O74" i="1" s="1"/>
  <c r="G74" i="1"/>
  <c r="B74" i="1"/>
  <c r="BV73" i="1"/>
  <c r="BU73" i="1"/>
  <c r="BT73" i="1"/>
  <c r="BS73" i="1"/>
  <c r="BR73" i="1"/>
  <c r="BQ73" i="1"/>
  <c r="BP73" i="1"/>
  <c r="BM73" i="1"/>
  <c r="BL73" i="1"/>
  <c r="BK73" i="1"/>
  <c r="BJ73" i="1"/>
  <c r="BI73" i="1"/>
  <c r="BH73" i="1"/>
  <c r="BG73" i="1"/>
  <c r="BD73" i="1"/>
  <c r="BC73" i="1"/>
  <c r="BB73" i="1"/>
  <c r="BA73" i="1"/>
  <c r="AZ73" i="1"/>
  <c r="AY73" i="1"/>
  <c r="AX73" i="1"/>
  <c r="AU73" i="1"/>
  <c r="AT73" i="1"/>
  <c r="AS73" i="1"/>
  <c r="AR73" i="1"/>
  <c r="AQ73" i="1"/>
  <c r="AP73" i="1"/>
  <c r="AO73" i="1"/>
  <c r="AL73" i="1"/>
  <c r="AK73" i="1"/>
  <c r="AJ73" i="1"/>
  <c r="AI73" i="1"/>
  <c r="AH73" i="1"/>
  <c r="AG73" i="1"/>
  <c r="AF73" i="1"/>
  <c r="AC73" i="1"/>
  <c r="AB73" i="1"/>
  <c r="AA73" i="1"/>
  <c r="Z73" i="1"/>
  <c r="V73" i="1"/>
  <c r="U73" i="1"/>
  <c r="T73" i="1"/>
  <c r="S73" i="1"/>
  <c r="N73" i="1"/>
  <c r="M73" i="1"/>
  <c r="L73" i="1"/>
  <c r="K73" i="1"/>
  <c r="G73" i="1"/>
  <c r="B73" i="1"/>
  <c r="BW72" i="1"/>
  <c r="BY72" i="1" s="1"/>
  <c r="BN72" i="1"/>
  <c r="BE72" i="1"/>
  <c r="AV72" i="1"/>
  <c r="AM72" i="1"/>
  <c r="AD72" i="1"/>
  <c r="W72" i="1"/>
  <c r="O72" i="1"/>
  <c r="P72" i="1" s="1"/>
  <c r="G72" i="1"/>
  <c r="B72" i="1"/>
  <c r="BV71" i="1"/>
  <c r="BU71" i="1"/>
  <c r="BT71" i="1"/>
  <c r="BS71" i="1"/>
  <c r="BR71" i="1"/>
  <c r="BQ71" i="1"/>
  <c r="BP71" i="1"/>
  <c r="BM71" i="1"/>
  <c r="BL71" i="1"/>
  <c r="BK71" i="1"/>
  <c r="BJ71" i="1"/>
  <c r="BI71" i="1"/>
  <c r="BH71" i="1"/>
  <c r="BG71" i="1"/>
  <c r="BD71" i="1"/>
  <c r="BC71" i="1"/>
  <c r="BB71" i="1"/>
  <c r="BA71" i="1"/>
  <c r="AZ71" i="1"/>
  <c r="AY71" i="1"/>
  <c r="AX71" i="1"/>
  <c r="AU71" i="1"/>
  <c r="AT71" i="1"/>
  <c r="AS71" i="1"/>
  <c r="AR71" i="1"/>
  <c r="AQ71" i="1"/>
  <c r="AP71" i="1"/>
  <c r="AO71" i="1"/>
  <c r="AL71" i="1"/>
  <c r="AK71" i="1"/>
  <c r="AJ71" i="1"/>
  <c r="AI71" i="1"/>
  <c r="AH71" i="1"/>
  <c r="AG71" i="1"/>
  <c r="AF71" i="1"/>
  <c r="AC71" i="1"/>
  <c r="AB71" i="1"/>
  <c r="AA71" i="1"/>
  <c r="Z71" i="1"/>
  <c r="V71" i="1"/>
  <c r="U71" i="1"/>
  <c r="T71" i="1"/>
  <c r="S71" i="1"/>
  <c r="R71" i="1"/>
  <c r="N71" i="1"/>
  <c r="M71" i="1"/>
  <c r="L71" i="1"/>
  <c r="K71" i="1"/>
  <c r="J71" i="1"/>
  <c r="G71" i="1"/>
  <c r="B71" i="1"/>
  <c r="BW70" i="1"/>
  <c r="BY70" i="1" s="1"/>
  <c r="BN70" i="1"/>
  <c r="BE70" i="1"/>
  <c r="AV70" i="1"/>
  <c r="AM70" i="1"/>
  <c r="AD70" i="1"/>
  <c r="W70" i="1"/>
  <c r="J70" i="1"/>
  <c r="O70" i="1" s="1"/>
  <c r="G70" i="1"/>
  <c r="B70" i="1"/>
  <c r="BW69" i="1"/>
  <c r="BY69" i="1" s="1"/>
  <c r="BN69" i="1"/>
  <c r="BE69" i="1"/>
  <c r="AV69" i="1"/>
  <c r="AM69" i="1"/>
  <c r="AD69" i="1"/>
  <c r="R69" i="1"/>
  <c r="J69" i="1"/>
  <c r="O69" i="1" s="1"/>
  <c r="G69" i="1"/>
  <c r="B69" i="1"/>
  <c r="BV68" i="1"/>
  <c r="BU68" i="1"/>
  <c r="BT68" i="1"/>
  <c r="BS68" i="1"/>
  <c r="BR68" i="1"/>
  <c r="BQ68" i="1"/>
  <c r="BP68" i="1"/>
  <c r="BM68" i="1"/>
  <c r="BL68" i="1"/>
  <c r="BK68" i="1"/>
  <c r="BJ68" i="1"/>
  <c r="BI68" i="1"/>
  <c r="BH68" i="1"/>
  <c r="BG68" i="1"/>
  <c r="BD68" i="1"/>
  <c r="BC68" i="1"/>
  <c r="BB68" i="1"/>
  <c r="BA68" i="1"/>
  <c r="AZ68" i="1"/>
  <c r="AY68" i="1"/>
  <c r="AX68" i="1"/>
  <c r="AU68" i="1"/>
  <c r="AT68" i="1"/>
  <c r="AS68" i="1"/>
  <c r="AR68" i="1"/>
  <c r="AQ68" i="1"/>
  <c r="AP68" i="1"/>
  <c r="AO68" i="1"/>
  <c r="AL68" i="1"/>
  <c r="AK68" i="1"/>
  <c r="AJ68" i="1"/>
  <c r="AI68" i="1"/>
  <c r="AH68" i="1"/>
  <c r="AG68" i="1"/>
  <c r="AF68" i="1"/>
  <c r="AC68" i="1"/>
  <c r="AB68" i="1"/>
  <c r="AA68" i="1"/>
  <c r="Z68" i="1"/>
  <c r="V68" i="1"/>
  <c r="U68" i="1"/>
  <c r="T68" i="1"/>
  <c r="S68" i="1"/>
  <c r="N68" i="1"/>
  <c r="M68" i="1"/>
  <c r="L68" i="1"/>
  <c r="K68" i="1"/>
  <c r="G68" i="1"/>
  <c r="B68" i="1"/>
  <c r="BO67" i="1"/>
  <c r="BF67" i="1"/>
  <c r="AW67" i="1"/>
  <c r="AN67" i="1"/>
  <c r="AE67" i="1"/>
  <c r="Y67" i="1"/>
  <c r="E67" i="1"/>
  <c r="D67" i="1"/>
  <c r="B67" i="1"/>
  <c r="B66" i="1"/>
  <c r="BW65" i="1"/>
  <c r="BY65" i="1" s="1"/>
  <c r="BN65" i="1"/>
  <c r="BE65" i="1"/>
  <c r="AV65" i="1"/>
  <c r="AM65" i="1"/>
  <c r="AD65" i="1"/>
  <c r="R65" i="1"/>
  <c r="W65" i="1" s="1"/>
  <c r="O65" i="1"/>
  <c r="G65" i="1"/>
  <c r="B65" i="1"/>
  <c r="BW64" i="1"/>
  <c r="BY64" i="1" s="1"/>
  <c r="BN64" i="1"/>
  <c r="BE64" i="1"/>
  <c r="AV64" i="1"/>
  <c r="AM64" i="1"/>
  <c r="AD64" i="1"/>
  <c r="W64" i="1"/>
  <c r="O64" i="1"/>
  <c r="P64" i="1" s="1"/>
  <c r="G64" i="1"/>
  <c r="BW63" i="1"/>
  <c r="BY63" i="1" s="1"/>
  <c r="BN63" i="1"/>
  <c r="BE63" i="1"/>
  <c r="AV63" i="1"/>
  <c r="AM63" i="1"/>
  <c r="AD63" i="1"/>
  <c r="W63" i="1"/>
  <c r="O63" i="1"/>
  <c r="P63" i="1" s="1"/>
  <c r="G63" i="1"/>
  <c r="BW62" i="1"/>
  <c r="BY62" i="1" s="1"/>
  <c r="BN62" i="1"/>
  <c r="BE62" i="1"/>
  <c r="AV62" i="1"/>
  <c r="AM62" i="1"/>
  <c r="AD62" i="1"/>
  <c r="W62" i="1"/>
  <c r="O62" i="1"/>
  <c r="P62" i="1" s="1"/>
  <c r="G62" i="1"/>
  <c r="BW61" i="1"/>
  <c r="BY61" i="1" s="1"/>
  <c r="BN61" i="1"/>
  <c r="BE61" i="1"/>
  <c r="AV61" i="1"/>
  <c r="AM61" i="1"/>
  <c r="AD61" i="1"/>
  <c r="W61" i="1"/>
  <c r="O61" i="1"/>
  <c r="P61" i="1" s="1"/>
  <c r="G61" i="1"/>
  <c r="BW60" i="1"/>
  <c r="BY60" i="1" s="1"/>
  <c r="BN60" i="1"/>
  <c r="BE60" i="1"/>
  <c r="AV60" i="1"/>
  <c r="AM60" i="1"/>
  <c r="AD60" i="1"/>
  <c r="W60" i="1"/>
  <c r="O60" i="1"/>
  <c r="P60" i="1" s="1"/>
  <c r="G60" i="1"/>
  <c r="BV59" i="1"/>
  <c r="BU59" i="1"/>
  <c r="BT59" i="1"/>
  <c r="BS59" i="1"/>
  <c r="BR59" i="1"/>
  <c r="BQ59" i="1"/>
  <c r="BP59" i="1"/>
  <c r="BO59" i="1"/>
  <c r="BO50" i="1" s="1"/>
  <c r="BM59" i="1"/>
  <c r="BL59" i="1"/>
  <c r="BK59" i="1"/>
  <c r="BJ59" i="1"/>
  <c r="BI59" i="1"/>
  <c r="BH59" i="1"/>
  <c r="BG59" i="1"/>
  <c r="BF59" i="1"/>
  <c r="BF50" i="1" s="1"/>
  <c r="BD59" i="1"/>
  <c r="BC59" i="1"/>
  <c r="BB59" i="1"/>
  <c r="BA59" i="1"/>
  <c r="AZ59" i="1"/>
  <c r="AY59" i="1"/>
  <c r="AX59" i="1"/>
  <c r="AW59" i="1"/>
  <c r="AW50" i="1" s="1"/>
  <c r="AU59" i="1"/>
  <c r="AT59" i="1"/>
  <c r="AS59" i="1"/>
  <c r="AR59" i="1"/>
  <c r="AQ59" i="1"/>
  <c r="AP59" i="1"/>
  <c r="AO59" i="1"/>
  <c r="AN59" i="1"/>
  <c r="AN50" i="1" s="1"/>
  <c r="AL59" i="1"/>
  <c r="AK59" i="1"/>
  <c r="AJ59" i="1"/>
  <c r="AI59" i="1"/>
  <c r="AH59" i="1"/>
  <c r="AG59" i="1"/>
  <c r="AF59" i="1"/>
  <c r="AE59" i="1"/>
  <c r="AE50" i="1" s="1"/>
  <c r="AC59" i="1"/>
  <c r="AB59" i="1"/>
  <c r="AA59" i="1"/>
  <c r="Z59" i="1"/>
  <c r="V59" i="1"/>
  <c r="U59" i="1"/>
  <c r="T59" i="1"/>
  <c r="S59" i="1"/>
  <c r="N59" i="1"/>
  <c r="M59" i="1"/>
  <c r="L59" i="1"/>
  <c r="K59" i="1"/>
  <c r="J59" i="1"/>
  <c r="G59" i="1"/>
  <c r="B59" i="1"/>
  <c r="BW58" i="1"/>
  <c r="BY58" i="1" s="1"/>
  <c r="BN58" i="1"/>
  <c r="BE58" i="1"/>
  <c r="AV58" i="1"/>
  <c r="AM58" i="1"/>
  <c r="AD58" i="1"/>
  <c r="R58" i="1"/>
  <c r="W58" i="1" s="1"/>
  <c r="O58" i="1"/>
  <c r="G58" i="1"/>
  <c r="B58" i="1"/>
  <c r="BW57" i="1"/>
  <c r="BY57" i="1" s="1"/>
  <c r="BN57" i="1"/>
  <c r="BE57" i="1"/>
  <c r="AV57" i="1"/>
  <c r="AM57" i="1"/>
  <c r="AD57" i="1"/>
  <c r="R57" i="1"/>
  <c r="J57" i="1"/>
  <c r="O57" i="1" s="1"/>
  <c r="G57" i="1"/>
  <c r="B57" i="1"/>
  <c r="BW56" i="1"/>
  <c r="BY56" i="1" s="1"/>
  <c r="BN56" i="1"/>
  <c r="BE56" i="1"/>
  <c r="AV56" i="1"/>
  <c r="AM56" i="1"/>
  <c r="AD56" i="1"/>
  <c r="R56" i="1"/>
  <c r="W56" i="1" s="1"/>
  <c r="J56" i="1"/>
  <c r="O56" i="1" s="1"/>
  <c r="G56" i="1"/>
  <c r="B56" i="1"/>
  <c r="BW55" i="1"/>
  <c r="BY55" i="1" s="1"/>
  <c r="BN55" i="1"/>
  <c r="BE55" i="1"/>
  <c r="AV55" i="1"/>
  <c r="AM55" i="1"/>
  <c r="AD55" i="1"/>
  <c r="W55" i="1"/>
  <c r="O55" i="1"/>
  <c r="P55" i="1" s="1"/>
  <c r="G55" i="1"/>
  <c r="BW54" i="1"/>
  <c r="BY54" i="1" s="1"/>
  <c r="BN54" i="1"/>
  <c r="BE54" i="1"/>
  <c r="AV54" i="1"/>
  <c r="AM54" i="1"/>
  <c r="AD54" i="1"/>
  <c r="W54" i="1"/>
  <c r="O54" i="1"/>
  <c r="P54" i="1" s="1"/>
  <c r="G54" i="1"/>
  <c r="BV53" i="1"/>
  <c r="BU53" i="1"/>
  <c r="BT53" i="1"/>
  <c r="BS53" i="1"/>
  <c r="BR53" i="1"/>
  <c r="BQ53" i="1"/>
  <c r="BP53" i="1"/>
  <c r="BM53" i="1"/>
  <c r="BL53" i="1"/>
  <c r="BK53" i="1"/>
  <c r="BJ53" i="1"/>
  <c r="BI53" i="1"/>
  <c r="BH53" i="1"/>
  <c r="BG53" i="1"/>
  <c r="BD53" i="1"/>
  <c r="BC53" i="1"/>
  <c r="BB53" i="1"/>
  <c r="BA53" i="1"/>
  <c r="AZ53" i="1"/>
  <c r="AY53" i="1"/>
  <c r="AX53" i="1"/>
  <c r="AU53" i="1"/>
  <c r="AT53" i="1"/>
  <c r="AS53" i="1"/>
  <c r="AR53" i="1"/>
  <c r="AQ53" i="1"/>
  <c r="AP53" i="1"/>
  <c r="AO53" i="1"/>
  <c r="AL53" i="1"/>
  <c r="AK53" i="1"/>
  <c r="AJ53" i="1"/>
  <c r="AI53" i="1"/>
  <c r="AH53" i="1"/>
  <c r="AG53" i="1"/>
  <c r="AF53" i="1"/>
  <c r="AC53" i="1"/>
  <c r="AB53" i="1"/>
  <c r="AA53" i="1"/>
  <c r="Z53" i="1"/>
  <c r="V53" i="1"/>
  <c r="U53" i="1"/>
  <c r="T53" i="1"/>
  <c r="S53" i="1"/>
  <c r="N53" i="1"/>
  <c r="M53" i="1"/>
  <c r="L53" i="1"/>
  <c r="K53" i="1"/>
  <c r="G53" i="1"/>
  <c r="B53" i="1"/>
  <c r="BW52" i="1"/>
  <c r="BY52" i="1" s="1"/>
  <c r="BN52" i="1"/>
  <c r="BE52" i="1"/>
  <c r="AV52" i="1"/>
  <c r="AM52" i="1"/>
  <c r="AD52" i="1"/>
  <c r="W52" i="1"/>
  <c r="O52" i="1"/>
  <c r="P52" i="1" s="1"/>
  <c r="G52" i="1"/>
  <c r="B52" i="1"/>
  <c r="BV51" i="1"/>
  <c r="BU51" i="1"/>
  <c r="BT51" i="1"/>
  <c r="BS51" i="1"/>
  <c r="BR51" i="1"/>
  <c r="BQ51" i="1"/>
  <c r="BP51" i="1"/>
  <c r="BM51" i="1"/>
  <c r="BL51" i="1"/>
  <c r="BK51" i="1"/>
  <c r="BJ51" i="1"/>
  <c r="BI51" i="1"/>
  <c r="BH51" i="1"/>
  <c r="BG51" i="1"/>
  <c r="BD51" i="1"/>
  <c r="BC51" i="1"/>
  <c r="BB51" i="1"/>
  <c r="BA51" i="1"/>
  <c r="AZ51" i="1"/>
  <c r="AY51" i="1"/>
  <c r="AX51" i="1"/>
  <c r="AU51" i="1"/>
  <c r="AT51" i="1"/>
  <c r="AS51" i="1"/>
  <c r="AR51" i="1"/>
  <c r="AQ51" i="1"/>
  <c r="AP51" i="1"/>
  <c r="AO51" i="1"/>
  <c r="AL51" i="1"/>
  <c r="AK51" i="1"/>
  <c r="AJ51" i="1"/>
  <c r="AI51" i="1"/>
  <c r="AH51" i="1"/>
  <c r="AG51" i="1"/>
  <c r="AF51" i="1"/>
  <c r="AC51" i="1"/>
  <c r="AB51" i="1"/>
  <c r="AA51" i="1"/>
  <c r="Z51" i="1"/>
  <c r="V51" i="1"/>
  <c r="U51" i="1"/>
  <c r="T51" i="1"/>
  <c r="S51" i="1"/>
  <c r="R51" i="1"/>
  <c r="N51" i="1"/>
  <c r="M51" i="1"/>
  <c r="L51" i="1"/>
  <c r="K51" i="1"/>
  <c r="J51" i="1"/>
  <c r="G51" i="1"/>
  <c r="B51" i="1"/>
  <c r="Y50" i="1"/>
  <c r="E50" i="1"/>
  <c r="D50" i="1"/>
  <c r="B50" i="1"/>
  <c r="BW49" i="1"/>
  <c r="BY49" i="1" s="1"/>
  <c r="BN49" i="1"/>
  <c r="BE49" i="1"/>
  <c r="AV49" i="1"/>
  <c r="AM49" i="1"/>
  <c r="AD49" i="1"/>
  <c r="R49" i="1"/>
  <c r="W49" i="1" s="1"/>
  <c r="J49" i="1"/>
  <c r="O49" i="1" s="1"/>
  <c r="G49" i="1"/>
  <c r="B49" i="1"/>
  <c r="BW48" i="1"/>
  <c r="BY48" i="1" s="1"/>
  <c r="BN48" i="1"/>
  <c r="BE48" i="1"/>
  <c r="AV48" i="1"/>
  <c r="AM48" i="1"/>
  <c r="AD48" i="1"/>
  <c r="W48" i="1"/>
  <c r="O48" i="1"/>
  <c r="P48" i="1" s="1"/>
  <c r="G48" i="1"/>
  <c r="BW47" i="1"/>
  <c r="BY47" i="1" s="1"/>
  <c r="BN47" i="1"/>
  <c r="BE47" i="1"/>
  <c r="AV47" i="1"/>
  <c r="AM47" i="1"/>
  <c r="AD47" i="1"/>
  <c r="W47" i="1"/>
  <c r="O47" i="1"/>
  <c r="P47" i="1" s="1"/>
  <c r="G47" i="1"/>
  <c r="BV46" i="1"/>
  <c r="BU46" i="1"/>
  <c r="BT46" i="1"/>
  <c r="BS46" i="1"/>
  <c r="BR46" i="1"/>
  <c r="BQ46" i="1"/>
  <c r="BP46" i="1"/>
  <c r="BM46" i="1"/>
  <c r="BL46" i="1"/>
  <c r="BK46" i="1"/>
  <c r="BJ46" i="1"/>
  <c r="BI46" i="1"/>
  <c r="BH46" i="1"/>
  <c r="BG46" i="1"/>
  <c r="BD46" i="1"/>
  <c r="BC46" i="1"/>
  <c r="BB46" i="1"/>
  <c r="BA46" i="1"/>
  <c r="AZ46" i="1"/>
  <c r="AY46" i="1"/>
  <c r="AX46" i="1"/>
  <c r="AU46" i="1"/>
  <c r="AT46" i="1"/>
  <c r="AS46" i="1"/>
  <c r="AR46" i="1"/>
  <c r="AQ46" i="1"/>
  <c r="AP46" i="1"/>
  <c r="AO46" i="1"/>
  <c r="AL46" i="1"/>
  <c r="AK46" i="1"/>
  <c r="AJ46" i="1"/>
  <c r="AI46" i="1"/>
  <c r="AH46" i="1"/>
  <c r="AG46" i="1"/>
  <c r="AF46" i="1"/>
  <c r="AC46" i="1"/>
  <c r="AB46" i="1"/>
  <c r="AA46" i="1"/>
  <c r="Z46" i="1"/>
  <c r="V46" i="1"/>
  <c r="U46" i="1"/>
  <c r="T46" i="1"/>
  <c r="S46" i="1"/>
  <c r="N46" i="1"/>
  <c r="M46" i="1"/>
  <c r="L46" i="1"/>
  <c r="K46" i="1"/>
  <c r="G46" i="1"/>
  <c r="B46" i="1"/>
  <c r="BW45" i="1"/>
  <c r="BY45" i="1" s="1"/>
  <c r="BN45" i="1"/>
  <c r="BE45" i="1"/>
  <c r="AV45" i="1"/>
  <c r="AM45" i="1"/>
  <c r="AD45" i="1"/>
  <c r="R45" i="1"/>
  <c r="W45" i="1" s="1"/>
  <c r="O45" i="1"/>
  <c r="G45" i="1"/>
  <c r="B45" i="1"/>
  <c r="BW44" i="1"/>
  <c r="BY44" i="1" s="1"/>
  <c r="BN44" i="1"/>
  <c r="BE44" i="1"/>
  <c r="AV44" i="1"/>
  <c r="AM44" i="1"/>
  <c r="AD44" i="1"/>
  <c r="R44" i="1"/>
  <c r="W44" i="1" s="1"/>
  <c r="O44" i="1"/>
  <c r="G44" i="1"/>
  <c r="B44" i="1"/>
  <c r="BW43" i="1"/>
  <c r="BY43" i="1" s="1"/>
  <c r="BN43" i="1"/>
  <c r="BE43" i="1"/>
  <c r="AV43" i="1"/>
  <c r="AM43" i="1"/>
  <c r="AD43" i="1"/>
  <c r="R43" i="1"/>
  <c r="W43" i="1" s="1"/>
  <c r="O43" i="1"/>
  <c r="G43" i="1"/>
  <c r="B43" i="1"/>
  <c r="BW42" i="1"/>
  <c r="BY42" i="1" s="1"/>
  <c r="BN42" i="1"/>
  <c r="BE42" i="1"/>
  <c r="AV42" i="1"/>
  <c r="AM42" i="1"/>
  <c r="AD42" i="1"/>
  <c r="R42" i="1"/>
  <c r="J42" i="1"/>
  <c r="O42" i="1" s="1"/>
  <c r="G42" i="1"/>
  <c r="B42" i="1"/>
  <c r="BW41" i="1"/>
  <c r="BY41" i="1" s="1"/>
  <c r="BN41" i="1"/>
  <c r="BE41" i="1"/>
  <c r="AV41" i="1"/>
  <c r="AM41" i="1"/>
  <c r="AD41" i="1"/>
  <c r="W41" i="1"/>
  <c r="O41" i="1"/>
  <c r="P41" i="1" s="1"/>
  <c r="G41" i="1"/>
  <c r="BW40" i="1"/>
  <c r="BY40" i="1" s="1"/>
  <c r="BN40" i="1"/>
  <c r="BE40" i="1"/>
  <c r="AV40" i="1"/>
  <c r="AM40" i="1"/>
  <c r="AD40" i="1"/>
  <c r="W40" i="1"/>
  <c r="O40" i="1"/>
  <c r="P40" i="1" s="1"/>
  <c r="G40" i="1"/>
  <c r="BW39" i="1"/>
  <c r="BY39" i="1" s="1"/>
  <c r="BN39" i="1"/>
  <c r="BE39" i="1"/>
  <c r="AV39" i="1"/>
  <c r="AM39" i="1"/>
  <c r="AD39" i="1"/>
  <c r="W39" i="1"/>
  <c r="O39" i="1"/>
  <c r="P39" i="1" s="1"/>
  <c r="G39" i="1"/>
  <c r="BW38" i="1"/>
  <c r="BY38" i="1" s="1"/>
  <c r="BN38" i="1"/>
  <c r="BE38" i="1"/>
  <c r="AV38" i="1"/>
  <c r="AM38" i="1"/>
  <c r="AD38" i="1"/>
  <c r="W38" i="1"/>
  <c r="O38" i="1"/>
  <c r="P38" i="1" s="1"/>
  <c r="G38" i="1"/>
  <c r="BV37" i="1"/>
  <c r="BU37" i="1"/>
  <c r="BT37" i="1"/>
  <c r="BS37" i="1"/>
  <c r="BR37" i="1"/>
  <c r="BQ37" i="1"/>
  <c r="BP37" i="1"/>
  <c r="BM37" i="1"/>
  <c r="BL37" i="1"/>
  <c r="BK37" i="1"/>
  <c r="BJ37" i="1"/>
  <c r="BI37" i="1"/>
  <c r="BH37" i="1"/>
  <c r="BG37" i="1"/>
  <c r="BD37" i="1"/>
  <c r="BC37" i="1"/>
  <c r="BB37" i="1"/>
  <c r="BA37" i="1"/>
  <c r="AZ37" i="1"/>
  <c r="AY37" i="1"/>
  <c r="AX37" i="1"/>
  <c r="AU37" i="1"/>
  <c r="AT37" i="1"/>
  <c r="AS37" i="1"/>
  <c r="AR37" i="1"/>
  <c r="AQ37" i="1"/>
  <c r="AP37" i="1"/>
  <c r="AO37" i="1"/>
  <c r="AL37" i="1"/>
  <c r="AK37" i="1"/>
  <c r="AJ37" i="1"/>
  <c r="AI37" i="1"/>
  <c r="AH37" i="1"/>
  <c r="AG37" i="1"/>
  <c r="AF37" i="1"/>
  <c r="AC37" i="1"/>
  <c r="AB37" i="1"/>
  <c r="AA37" i="1"/>
  <c r="Z37" i="1"/>
  <c r="V37" i="1"/>
  <c r="U37" i="1"/>
  <c r="T37" i="1"/>
  <c r="S37" i="1"/>
  <c r="N37" i="1"/>
  <c r="M37" i="1"/>
  <c r="L37" i="1"/>
  <c r="K37" i="1"/>
  <c r="G37" i="1"/>
  <c r="B37" i="1"/>
  <c r="BO36" i="1"/>
  <c r="BF36" i="1"/>
  <c r="AW36" i="1"/>
  <c r="AN36" i="1"/>
  <c r="AE36" i="1"/>
  <c r="Y36" i="1"/>
  <c r="E36" i="1"/>
  <c r="D36" i="1"/>
  <c r="B36" i="1"/>
  <c r="B35" i="1"/>
  <c r="BW34" i="1"/>
  <c r="BY34" i="1" s="1"/>
  <c r="BN34" i="1"/>
  <c r="BE34" i="1"/>
  <c r="AV34" i="1"/>
  <c r="AM34" i="1"/>
  <c r="AD34" i="1"/>
  <c r="R34" i="1"/>
  <c r="J34" i="1"/>
  <c r="G34" i="1"/>
  <c r="B34" i="1"/>
  <c r="BV33" i="1"/>
  <c r="BU33" i="1"/>
  <c r="BT33" i="1"/>
  <c r="BS33" i="1"/>
  <c r="BR33" i="1"/>
  <c r="BQ33" i="1"/>
  <c r="BP33" i="1"/>
  <c r="BM33" i="1"/>
  <c r="BL33" i="1"/>
  <c r="BK33" i="1"/>
  <c r="BJ33" i="1"/>
  <c r="BI33" i="1"/>
  <c r="BH33" i="1"/>
  <c r="BG33" i="1"/>
  <c r="BD33" i="1"/>
  <c r="BC33" i="1"/>
  <c r="BB33" i="1"/>
  <c r="BA33" i="1"/>
  <c r="AZ33" i="1"/>
  <c r="AY33" i="1"/>
  <c r="AX33" i="1"/>
  <c r="AU33" i="1"/>
  <c r="AT33" i="1"/>
  <c r="AS33" i="1"/>
  <c r="AR33" i="1"/>
  <c r="AQ33" i="1"/>
  <c r="AP33" i="1"/>
  <c r="AO33" i="1"/>
  <c r="AL33" i="1"/>
  <c r="AK33" i="1"/>
  <c r="AJ33" i="1"/>
  <c r="AI33" i="1"/>
  <c r="AH33" i="1"/>
  <c r="AG33" i="1"/>
  <c r="AF33" i="1"/>
  <c r="AC33" i="1"/>
  <c r="AB33" i="1"/>
  <c r="AA33" i="1"/>
  <c r="Z33" i="1"/>
  <c r="V33" i="1"/>
  <c r="U33" i="1"/>
  <c r="T33" i="1"/>
  <c r="S33" i="1"/>
  <c r="N33" i="1"/>
  <c r="M33" i="1"/>
  <c r="L33" i="1"/>
  <c r="K33" i="1"/>
  <c r="G33" i="1"/>
  <c r="B33" i="1"/>
  <c r="BW32" i="1"/>
  <c r="BY32" i="1" s="1"/>
  <c r="BN32" i="1"/>
  <c r="BE32" i="1"/>
  <c r="AV32" i="1"/>
  <c r="AM32" i="1"/>
  <c r="AD32" i="1"/>
  <c r="R32" i="1"/>
  <c r="J32" i="1"/>
  <c r="O32" i="1" s="1"/>
  <c r="G32" i="1"/>
  <c r="B32" i="1"/>
  <c r="BW31" i="1"/>
  <c r="BY31" i="1" s="1"/>
  <c r="BN31" i="1"/>
  <c r="BE31" i="1"/>
  <c r="AV31" i="1"/>
  <c r="AM31" i="1"/>
  <c r="AD31" i="1"/>
  <c r="W31" i="1"/>
  <c r="O31" i="1"/>
  <c r="P31" i="1" s="1"/>
  <c r="G31" i="1"/>
  <c r="BW30" i="1"/>
  <c r="BY30" i="1" s="1"/>
  <c r="BN30" i="1"/>
  <c r="BE30" i="1"/>
  <c r="AV30" i="1"/>
  <c r="AM30" i="1"/>
  <c r="AD30" i="1"/>
  <c r="W30" i="1"/>
  <c r="O30" i="1"/>
  <c r="P30" i="1" s="1"/>
  <c r="G30" i="1"/>
  <c r="BV29" i="1"/>
  <c r="BU29" i="1"/>
  <c r="BT29" i="1"/>
  <c r="BS29" i="1"/>
  <c r="BR29" i="1"/>
  <c r="BQ29" i="1"/>
  <c r="BP29" i="1"/>
  <c r="BM29" i="1"/>
  <c r="BL29" i="1"/>
  <c r="BK29" i="1"/>
  <c r="BJ29" i="1"/>
  <c r="BI29" i="1"/>
  <c r="BH29" i="1"/>
  <c r="BG29" i="1"/>
  <c r="BD29" i="1"/>
  <c r="BC29" i="1"/>
  <c r="BB29" i="1"/>
  <c r="BA29" i="1"/>
  <c r="AZ29" i="1"/>
  <c r="AY29" i="1"/>
  <c r="AX29" i="1"/>
  <c r="AU29" i="1"/>
  <c r="AT29" i="1"/>
  <c r="AS29" i="1"/>
  <c r="AR29" i="1"/>
  <c r="AQ29" i="1"/>
  <c r="AP29" i="1"/>
  <c r="AO29" i="1"/>
  <c r="AL29" i="1"/>
  <c r="AK29" i="1"/>
  <c r="AJ29" i="1"/>
  <c r="AI29" i="1"/>
  <c r="AH29" i="1"/>
  <c r="AG29" i="1"/>
  <c r="AF29" i="1"/>
  <c r="AC29" i="1"/>
  <c r="AB29" i="1"/>
  <c r="AA29" i="1"/>
  <c r="Z29" i="1"/>
  <c r="V29" i="1"/>
  <c r="U29" i="1"/>
  <c r="T29" i="1"/>
  <c r="S29" i="1"/>
  <c r="N29" i="1"/>
  <c r="M29" i="1"/>
  <c r="L29" i="1"/>
  <c r="K29" i="1"/>
  <c r="G29" i="1"/>
  <c r="B29" i="1"/>
  <c r="BO28" i="1"/>
  <c r="BF28" i="1"/>
  <c r="AW28" i="1"/>
  <c r="AN28" i="1"/>
  <c r="AE28" i="1"/>
  <c r="Y28" i="1"/>
  <c r="E28" i="1"/>
  <c r="D28" i="1"/>
  <c r="B28" i="1"/>
  <c r="BW27" i="1"/>
  <c r="BY27" i="1" s="1"/>
  <c r="BN27" i="1"/>
  <c r="BE27" i="1"/>
  <c r="AV27" i="1"/>
  <c r="AM27" i="1"/>
  <c r="AD27" i="1"/>
  <c r="R27" i="1"/>
  <c r="W27" i="1" s="1"/>
  <c r="O27" i="1"/>
  <c r="G27" i="1"/>
  <c r="B27" i="1"/>
  <c r="BW26" i="1"/>
  <c r="BY26" i="1" s="1"/>
  <c r="BN26" i="1"/>
  <c r="BE26" i="1"/>
  <c r="AV26" i="1"/>
  <c r="AM26" i="1"/>
  <c r="AD26" i="1"/>
  <c r="W26" i="1"/>
  <c r="O26" i="1"/>
  <c r="P26" i="1" s="1"/>
  <c r="G26" i="1"/>
  <c r="BW25" i="1"/>
  <c r="BY25" i="1" s="1"/>
  <c r="BN25" i="1"/>
  <c r="BE25" i="1"/>
  <c r="AV25" i="1"/>
  <c r="AM25" i="1"/>
  <c r="AD25" i="1"/>
  <c r="W25" i="1"/>
  <c r="O25" i="1"/>
  <c r="P25" i="1" s="1"/>
  <c r="G25" i="1"/>
  <c r="BV24" i="1"/>
  <c r="BU24" i="1"/>
  <c r="BT24" i="1"/>
  <c r="BS24" i="1"/>
  <c r="BR24" i="1"/>
  <c r="BQ24" i="1"/>
  <c r="BP24" i="1"/>
  <c r="BM24" i="1"/>
  <c r="BL24" i="1"/>
  <c r="BK24" i="1"/>
  <c r="BJ24" i="1"/>
  <c r="BI24" i="1"/>
  <c r="BH24" i="1"/>
  <c r="BG24" i="1"/>
  <c r="BD24" i="1"/>
  <c r="BC24" i="1"/>
  <c r="BB24" i="1"/>
  <c r="BA24" i="1"/>
  <c r="AZ24" i="1"/>
  <c r="AY24" i="1"/>
  <c r="AX24" i="1"/>
  <c r="AU24" i="1"/>
  <c r="AT24" i="1"/>
  <c r="AS24" i="1"/>
  <c r="AR24" i="1"/>
  <c r="AQ24" i="1"/>
  <c r="AP24" i="1"/>
  <c r="AO24" i="1"/>
  <c r="AL24" i="1"/>
  <c r="AK24" i="1"/>
  <c r="AJ24" i="1"/>
  <c r="AI24" i="1"/>
  <c r="AH24" i="1"/>
  <c r="AG24" i="1"/>
  <c r="AF24" i="1"/>
  <c r="AC24" i="1"/>
  <c r="AB24" i="1"/>
  <c r="AA24" i="1"/>
  <c r="Z24" i="1"/>
  <c r="V24" i="1"/>
  <c r="U24" i="1"/>
  <c r="T24" i="1"/>
  <c r="S24" i="1"/>
  <c r="N24" i="1"/>
  <c r="M24" i="1"/>
  <c r="L24" i="1"/>
  <c r="K24" i="1"/>
  <c r="J24" i="1"/>
  <c r="G24" i="1"/>
  <c r="B24" i="1"/>
  <c r="BW23" i="1"/>
  <c r="BY23" i="1" s="1"/>
  <c r="BN23" i="1"/>
  <c r="BE23" i="1"/>
  <c r="AV23" i="1"/>
  <c r="AM23" i="1"/>
  <c r="AD23" i="1"/>
  <c r="R23" i="1"/>
  <c r="W23" i="1" s="1"/>
  <c r="J23" i="1"/>
  <c r="G23" i="1"/>
  <c r="B23" i="1"/>
  <c r="BW22" i="1"/>
  <c r="BY22" i="1" s="1"/>
  <c r="BN22" i="1"/>
  <c r="BE22" i="1"/>
  <c r="AV22" i="1"/>
  <c r="AM22" i="1"/>
  <c r="AD22" i="1"/>
  <c r="W22" i="1"/>
  <c r="O22" i="1"/>
  <c r="P22" i="1" s="1"/>
  <c r="G22" i="1"/>
  <c r="B22" i="1"/>
  <c r="BW21" i="1"/>
  <c r="BY21" i="1" s="1"/>
  <c r="BN21" i="1"/>
  <c r="BE21" i="1"/>
  <c r="AV21" i="1"/>
  <c r="AM21" i="1"/>
  <c r="AD21" i="1"/>
  <c r="W21" i="1"/>
  <c r="O21" i="1"/>
  <c r="P21" i="1" s="1"/>
  <c r="G21" i="1"/>
  <c r="B21" i="1"/>
  <c r="BV20" i="1"/>
  <c r="BU20" i="1"/>
  <c r="BT20" i="1"/>
  <c r="BS20" i="1"/>
  <c r="BR20" i="1"/>
  <c r="BQ20" i="1"/>
  <c r="BP20" i="1"/>
  <c r="BM20" i="1"/>
  <c r="BL20" i="1"/>
  <c r="BK20" i="1"/>
  <c r="BJ20" i="1"/>
  <c r="BI20" i="1"/>
  <c r="BH20" i="1"/>
  <c r="BG20" i="1"/>
  <c r="BD20" i="1"/>
  <c r="BC20" i="1"/>
  <c r="BB20" i="1"/>
  <c r="BA20" i="1"/>
  <c r="AZ20" i="1"/>
  <c r="AY20" i="1"/>
  <c r="AX20" i="1"/>
  <c r="AU20" i="1"/>
  <c r="AT20" i="1"/>
  <c r="AS20" i="1"/>
  <c r="AR20" i="1"/>
  <c r="AQ20" i="1"/>
  <c r="AP20" i="1"/>
  <c r="AO20" i="1"/>
  <c r="AL20" i="1"/>
  <c r="AK20" i="1"/>
  <c r="AJ20" i="1"/>
  <c r="AI20" i="1"/>
  <c r="AH20" i="1"/>
  <c r="AG20" i="1"/>
  <c r="AF20" i="1"/>
  <c r="AC20" i="1"/>
  <c r="AB20" i="1"/>
  <c r="AA20" i="1"/>
  <c r="Z20" i="1"/>
  <c r="V20" i="1"/>
  <c r="U20" i="1"/>
  <c r="T20" i="1"/>
  <c r="S20" i="1"/>
  <c r="R20" i="1"/>
  <c r="N20" i="1"/>
  <c r="M20" i="1"/>
  <c r="L20" i="1"/>
  <c r="K20" i="1"/>
  <c r="G20" i="1"/>
  <c r="B20" i="1"/>
  <c r="BW19" i="1"/>
  <c r="BY19" i="1" s="1"/>
  <c r="BN19" i="1"/>
  <c r="BE19" i="1"/>
  <c r="AV19" i="1"/>
  <c r="AM19" i="1"/>
  <c r="AD19" i="1"/>
  <c r="R19" i="1"/>
  <c r="W19" i="1" s="1"/>
  <c r="O19" i="1"/>
  <c r="G19" i="1"/>
  <c r="B19" i="1"/>
  <c r="BW18" i="1"/>
  <c r="BY18" i="1" s="1"/>
  <c r="BN18" i="1"/>
  <c r="BE18" i="1"/>
  <c r="AV18" i="1"/>
  <c r="AM18" i="1"/>
  <c r="AD18" i="1"/>
  <c r="W18" i="1"/>
  <c r="O18" i="1"/>
  <c r="P18" i="1" s="1"/>
  <c r="G18" i="1"/>
  <c r="BW17" i="1"/>
  <c r="BY17" i="1" s="1"/>
  <c r="BN17" i="1"/>
  <c r="BE17" i="1"/>
  <c r="AV17" i="1"/>
  <c r="AM17" i="1"/>
  <c r="AD17" i="1"/>
  <c r="W17" i="1"/>
  <c r="O17" i="1"/>
  <c r="P17" i="1" s="1"/>
  <c r="G17" i="1"/>
  <c r="BV16" i="1"/>
  <c r="BU16" i="1"/>
  <c r="BT16" i="1"/>
  <c r="BS16" i="1"/>
  <c r="BR16" i="1"/>
  <c r="BQ16" i="1"/>
  <c r="BP16" i="1"/>
  <c r="BM16" i="1"/>
  <c r="BL16" i="1"/>
  <c r="BK16" i="1"/>
  <c r="BJ16" i="1"/>
  <c r="BI16" i="1"/>
  <c r="BH16" i="1"/>
  <c r="BG16" i="1"/>
  <c r="BD16" i="1"/>
  <c r="BC16" i="1"/>
  <c r="BB16" i="1"/>
  <c r="BA16" i="1"/>
  <c r="AZ16" i="1"/>
  <c r="AY16" i="1"/>
  <c r="AX16" i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C16" i="1"/>
  <c r="AB16" i="1"/>
  <c r="AA16" i="1"/>
  <c r="Z16" i="1"/>
  <c r="V16" i="1"/>
  <c r="U16" i="1"/>
  <c r="T16" i="1"/>
  <c r="S16" i="1"/>
  <c r="N16" i="1"/>
  <c r="M16" i="1"/>
  <c r="L16" i="1"/>
  <c r="K16" i="1"/>
  <c r="J16" i="1"/>
  <c r="G16" i="1"/>
  <c r="B16" i="1"/>
  <c r="BW15" i="1"/>
  <c r="BY15" i="1" s="1"/>
  <c r="BN15" i="1"/>
  <c r="BE15" i="1"/>
  <c r="AV15" i="1"/>
  <c r="AM15" i="1"/>
  <c r="AD15" i="1"/>
  <c r="R15" i="1"/>
  <c r="O15" i="1"/>
  <c r="G15" i="1"/>
  <c r="B15" i="1"/>
  <c r="BV14" i="1"/>
  <c r="BU14" i="1"/>
  <c r="BT14" i="1"/>
  <c r="BS14" i="1"/>
  <c r="BR14" i="1"/>
  <c r="BQ14" i="1"/>
  <c r="BP14" i="1"/>
  <c r="BM14" i="1"/>
  <c r="BL14" i="1"/>
  <c r="BK14" i="1"/>
  <c r="BJ14" i="1"/>
  <c r="BI14" i="1"/>
  <c r="BH14" i="1"/>
  <c r="BG14" i="1"/>
  <c r="BD14" i="1"/>
  <c r="BC14" i="1"/>
  <c r="BB14" i="1"/>
  <c r="BA14" i="1"/>
  <c r="AZ14" i="1"/>
  <c r="AY14" i="1"/>
  <c r="AX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C14" i="1"/>
  <c r="AB14" i="1"/>
  <c r="AA14" i="1"/>
  <c r="Z14" i="1"/>
  <c r="V14" i="1"/>
  <c r="U14" i="1"/>
  <c r="T14" i="1"/>
  <c r="S14" i="1"/>
  <c r="N14" i="1"/>
  <c r="M14" i="1"/>
  <c r="L14" i="1"/>
  <c r="K14" i="1"/>
  <c r="J14" i="1"/>
  <c r="G14" i="1"/>
  <c r="B14" i="1"/>
  <c r="BW13" i="1"/>
  <c r="BY13" i="1" s="1"/>
  <c r="BN13" i="1"/>
  <c r="BE13" i="1"/>
  <c r="AV13" i="1"/>
  <c r="AM13" i="1"/>
  <c r="AD13" i="1"/>
  <c r="R13" i="1"/>
  <c r="J13" i="1"/>
  <c r="O13" i="1" s="1"/>
  <c r="G13" i="1"/>
  <c r="B13" i="1"/>
  <c r="BW12" i="1"/>
  <c r="BY12" i="1" s="1"/>
  <c r="BN12" i="1"/>
  <c r="BE12" i="1"/>
  <c r="AV12" i="1"/>
  <c r="AM12" i="1"/>
  <c r="AD12" i="1"/>
  <c r="W12" i="1"/>
  <c r="O12" i="1"/>
  <c r="P12" i="1" s="1"/>
  <c r="G12" i="1"/>
  <c r="BV11" i="1"/>
  <c r="BU11" i="1"/>
  <c r="BT11" i="1"/>
  <c r="BS11" i="1"/>
  <c r="BR11" i="1"/>
  <c r="BQ11" i="1"/>
  <c r="BP11" i="1"/>
  <c r="BM11" i="1"/>
  <c r="BL11" i="1"/>
  <c r="BK11" i="1"/>
  <c r="BJ11" i="1"/>
  <c r="BI11" i="1"/>
  <c r="BH11" i="1"/>
  <c r="BG11" i="1"/>
  <c r="BD11" i="1"/>
  <c r="BC11" i="1"/>
  <c r="BB11" i="1"/>
  <c r="BA11" i="1"/>
  <c r="AZ11" i="1"/>
  <c r="AY11" i="1"/>
  <c r="AX11" i="1"/>
  <c r="AU11" i="1"/>
  <c r="AT11" i="1"/>
  <c r="AS11" i="1"/>
  <c r="AR11" i="1"/>
  <c r="AQ11" i="1"/>
  <c r="AP11" i="1"/>
  <c r="AO11" i="1"/>
  <c r="AL11" i="1"/>
  <c r="AK11" i="1"/>
  <c r="AJ11" i="1"/>
  <c r="AI11" i="1"/>
  <c r="AH11" i="1"/>
  <c r="AG11" i="1"/>
  <c r="AF11" i="1"/>
  <c r="AC11" i="1"/>
  <c r="AB11" i="1"/>
  <c r="AA11" i="1"/>
  <c r="Z11" i="1"/>
  <c r="V11" i="1"/>
  <c r="U11" i="1"/>
  <c r="T11" i="1"/>
  <c r="S11" i="1"/>
  <c r="N11" i="1"/>
  <c r="M11" i="1"/>
  <c r="L11" i="1"/>
  <c r="K11" i="1"/>
  <c r="D11" i="1"/>
  <c r="G11" i="1" s="1"/>
  <c r="B11" i="1"/>
  <c r="BW10" i="1"/>
  <c r="BY10" i="1" s="1"/>
  <c r="BN10" i="1"/>
  <c r="BE10" i="1"/>
  <c r="AV10" i="1"/>
  <c r="AM10" i="1"/>
  <c r="AD10" i="1"/>
  <c r="R10" i="1"/>
  <c r="W10" i="1" s="1"/>
  <c r="J10" i="1"/>
  <c r="O10" i="1" s="1"/>
  <c r="P10" i="1" s="1"/>
  <c r="G10" i="1"/>
  <c r="B10" i="1"/>
  <c r="BW9" i="1"/>
  <c r="BY9" i="1" s="1"/>
  <c r="BN9" i="1"/>
  <c r="BE9" i="1"/>
  <c r="AV9" i="1"/>
  <c r="AM9" i="1"/>
  <c r="AD9" i="1"/>
  <c r="W9" i="1"/>
  <c r="O9" i="1"/>
  <c r="P9" i="1" s="1"/>
  <c r="G9" i="1"/>
  <c r="BW8" i="1"/>
  <c r="BY8" i="1" s="1"/>
  <c r="BN8" i="1"/>
  <c r="BE8" i="1"/>
  <c r="AV8" i="1"/>
  <c r="AM8" i="1"/>
  <c r="AD8" i="1"/>
  <c r="W8" i="1"/>
  <c r="O8" i="1"/>
  <c r="P8" i="1" s="1"/>
  <c r="G8" i="1"/>
  <c r="BV7" i="1"/>
  <c r="BU7" i="1"/>
  <c r="BT7" i="1"/>
  <c r="BS7" i="1"/>
  <c r="BR7" i="1"/>
  <c r="BQ7" i="1"/>
  <c r="BP7" i="1"/>
  <c r="BM7" i="1"/>
  <c r="BL7" i="1"/>
  <c r="BK7" i="1"/>
  <c r="BJ7" i="1"/>
  <c r="BI7" i="1"/>
  <c r="BH7" i="1"/>
  <c r="BG7" i="1"/>
  <c r="BD7" i="1"/>
  <c r="BC7" i="1"/>
  <c r="BB7" i="1"/>
  <c r="BA7" i="1"/>
  <c r="AZ7" i="1"/>
  <c r="AY7" i="1"/>
  <c r="AX7" i="1"/>
  <c r="AU7" i="1"/>
  <c r="AT7" i="1"/>
  <c r="AS7" i="1"/>
  <c r="AR7" i="1"/>
  <c r="AQ7" i="1"/>
  <c r="AP7" i="1"/>
  <c r="AO7" i="1"/>
  <c r="AL7" i="1"/>
  <c r="AK7" i="1"/>
  <c r="AJ7" i="1"/>
  <c r="AI7" i="1"/>
  <c r="AH7" i="1"/>
  <c r="AG7" i="1"/>
  <c r="AF7" i="1"/>
  <c r="AC7" i="1"/>
  <c r="AB7" i="1"/>
  <c r="AA7" i="1"/>
  <c r="Z7" i="1"/>
  <c r="V7" i="1"/>
  <c r="U7" i="1"/>
  <c r="T7" i="1"/>
  <c r="S7" i="1"/>
  <c r="N7" i="1"/>
  <c r="M7" i="1"/>
  <c r="L7" i="1"/>
  <c r="K7" i="1"/>
  <c r="D7" i="1"/>
  <c r="G7" i="1" s="1"/>
  <c r="B7" i="1"/>
  <c r="BO6" i="1"/>
  <c r="BF6" i="1"/>
  <c r="AW6" i="1"/>
  <c r="AN6" i="1"/>
  <c r="AE6" i="1"/>
  <c r="Y6" i="1"/>
  <c r="E6" i="1"/>
  <c r="B6" i="1"/>
  <c r="B5" i="1"/>
  <c r="B4" i="1"/>
  <c r="AE93" i="1" l="1"/>
  <c r="AE92" i="1" s="1"/>
  <c r="BO93" i="1"/>
  <c r="R104" i="1"/>
  <c r="J73" i="1"/>
  <c r="O73" i="1" s="1"/>
  <c r="P73" i="1" s="1"/>
  <c r="R24" i="1"/>
  <c r="W24" i="1" s="1"/>
  <c r="R59" i="1"/>
  <c r="W59" i="1" s="1"/>
  <c r="U36" i="1"/>
  <c r="K36" i="1"/>
  <c r="AC78" i="1"/>
  <c r="BD108" i="1"/>
  <c r="U67" i="1"/>
  <c r="AH67" i="1"/>
  <c r="AL67" i="1"/>
  <c r="BB67" i="1"/>
  <c r="BR67" i="1"/>
  <c r="BV67" i="1"/>
  <c r="T78" i="1"/>
  <c r="BA78" i="1"/>
  <c r="AN35" i="1"/>
  <c r="AB36" i="1"/>
  <c r="AH36" i="1"/>
  <c r="AL36" i="1"/>
  <c r="AR36" i="1"/>
  <c r="BB36" i="1"/>
  <c r="BH36" i="1"/>
  <c r="BL36" i="1"/>
  <c r="BR36" i="1"/>
  <c r="BV36" i="1"/>
  <c r="AZ115" i="1"/>
  <c r="BD115" i="1"/>
  <c r="BI115" i="1"/>
  <c r="BM115" i="1"/>
  <c r="BI36" i="1"/>
  <c r="BM36" i="1"/>
  <c r="M108" i="1"/>
  <c r="W32" i="1"/>
  <c r="R29" i="1"/>
  <c r="W99" i="1"/>
  <c r="R98" i="1"/>
  <c r="W98" i="1" s="1"/>
  <c r="W34" i="1"/>
  <c r="R33" i="1"/>
  <c r="R28" i="1" s="1"/>
  <c r="AI28" i="1"/>
  <c r="S36" i="1"/>
  <c r="Z36" i="1"/>
  <c r="AJ36" i="1"/>
  <c r="AP36" i="1"/>
  <c r="AT36" i="1"/>
  <c r="AZ36" i="1"/>
  <c r="BD36" i="1"/>
  <c r="BJ36" i="1"/>
  <c r="BT36" i="1"/>
  <c r="BO92" i="1"/>
  <c r="J95" i="1"/>
  <c r="AN5" i="1"/>
  <c r="R46" i="1"/>
  <c r="W46" i="1" s="1"/>
  <c r="AE86" i="1"/>
  <c r="AM86" i="1" s="1"/>
  <c r="G115" i="1"/>
  <c r="AX115" i="1"/>
  <c r="BB115" i="1"/>
  <c r="AT50" i="1"/>
  <c r="N6" i="1"/>
  <c r="AC6" i="1"/>
  <c r="BM6" i="1"/>
  <c r="BP6" i="1"/>
  <c r="AD20" i="1"/>
  <c r="AM20" i="1"/>
  <c r="BW20" i="1"/>
  <c r="BX20" i="1" s="1"/>
  <c r="BY20" i="1" s="1"/>
  <c r="L36" i="1"/>
  <c r="R93" i="1"/>
  <c r="W93" i="1" s="1"/>
  <c r="AW93" i="1"/>
  <c r="AW92" i="1" s="1"/>
  <c r="AB6" i="1"/>
  <c r="AH6" i="1"/>
  <c r="J29" i="1"/>
  <c r="U28" i="1"/>
  <c r="AB28" i="1"/>
  <c r="AH28" i="1"/>
  <c r="AL28" i="1"/>
  <c r="AR28" i="1"/>
  <c r="BB28" i="1"/>
  <c r="BH28" i="1"/>
  <c r="BL28" i="1"/>
  <c r="BR28" i="1"/>
  <c r="BV28" i="1"/>
  <c r="M28" i="1"/>
  <c r="T28" i="1"/>
  <c r="AQ28" i="1"/>
  <c r="AU28" i="1"/>
  <c r="BA28" i="1"/>
  <c r="R73" i="1"/>
  <c r="BO86" i="1"/>
  <c r="AK108" i="1"/>
  <c r="AZ108" i="1"/>
  <c r="BT108" i="1"/>
  <c r="AY108" i="1"/>
  <c r="R116" i="1"/>
  <c r="W116" i="1" s="1"/>
  <c r="V115" i="1"/>
  <c r="AC115" i="1"/>
  <c r="AI115" i="1"/>
  <c r="BH115" i="1"/>
  <c r="BF5" i="1"/>
  <c r="AO50" i="1"/>
  <c r="AS50" i="1"/>
  <c r="BI50" i="1"/>
  <c r="R106" i="1"/>
  <c r="W106" i="1" s="1"/>
  <c r="AB108" i="1"/>
  <c r="AL108" i="1"/>
  <c r="AR108" i="1"/>
  <c r="BH108" i="1"/>
  <c r="BL108" i="1"/>
  <c r="BV108" i="1"/>
  <c r="BC108" i="1"/>
  <c r="AW5" i="1"/>
  <c r="AL6" i="1"/>
  <c r="AR6" i="1"/>
  <c r="BL6" i="1"/>
  <c r="BR6" i="1"/>
  <c r="BV6" i="1"/>
  <c r="Z67" i="1"/>
  <c r="AO78" i="1"/>
  <c r="AS78" i="1"/>
  <c r="BC78" i="1"/>
  <c r="BM78" i="1"/>
  <c r="BW83" i="1"/>
  <c r="BX83" i="1" s="1"/>
  <c r="BY83" i="1" s="1"/>
  <c r="BV92" i="1"/>
  <c r="AU92" i="1"/>
  <c r="AG108" i="1"/>
  <c r="AP50" i="1"/>
  <c r="AZ50" i="1"/>
  <c r="AZ35" i="1" s="1"/>
  <c r="BD50" i="1"/>
  <c r="BD35" i="1" s="1"/>
  <c r="M78" i="1"/>
  <c r="AM79" i="1"/>
  <c r="L78" i="1"/>
  <c r="S78" i="1"/>
  <c r="AT78" i="1"/>
  <c r="BD78" i="1"/>
  <c r="AO108" i="1"/>
  <c r="BR115" i="1"/>
  <c r="BV115" i="1"/>
  <c r="S6" i="1"/>
  <c r="AF6" i="1"/>
  <c r="AL50" i="1"/>
  <c r="BR50" i="1"/>
  <c r="U78" i="1"/>
  <c r="N115" i="1"/>
  <c r="BK115" i="1"/>
  <c r="M36" i="1"/>
  <c r="D6" i="1"/>
  <c r="G6" i="1" s="1"/>
  <c r="AV79" i="1"/>
  <c r="AN78" i="1"/>
  <c r="AP92" i="1"/>
  <c r="BN7" i="1"/>
  <c r="AU36" i="1"/>
  <c r="BA36" i="1"/>
  <c r="AV14" i="1"/>
  <c r="O51" i="1"/>
  <c r="P51" i="1" s="1"/>
  <c r="W51" i="1"/>
  <c r="AC50" i="1"/>
  <c r="AI50" i="1"/>
  <c r="BM50" i="1"/>
  <c r="BS50" i="1"/>
  <c r="U50" i="1"/>
  <c r="AB50" i="1"/>
  <c r="AH50" i="1"/>
  <c r="AH35" i="1" s="1"/>
  <c r="BB50" i="1"/>
  <c r="BH50" i="1"/>
  <c r="BL50" i="1"/>
  <c r="BV50" i="1"/>
  <c r="T92" i="1"/>
  <c r="BR92" i="1"/>
  <c r="V108" i="1"/>
  <c r="AI108" i="1"/>
  <c r="AS108" i="1"/>
  <c r="BM108" i="1"/>
  <c r="BS108" i="1"/>
  <c r="AV116" i="1"/>
  <c r="BG115" i="1"/>
  <c r="AJ6" i="1"/>
  <c r="AZ6" i="1"/>
  <c r="BD6" i="1"/>
  <c r="BT6" i="1"/>
  <c r="G28" i="1"/>
  <c r="BO5" i="1"/>
  <c r="L28" i="1"/>
  <c r="AJ28" i="1"/>
  <c r="AP28" i="1"/>
  <c r="AT28" i="1"/>
  <c r="BJ28" i="1"/>
  <c r="BT28" i="1"/>
  <c r="K28" i="1"/>
  <c r="V28" i="1"/>
  <c r="AC28" i="1"/>
  <c r="AV33" i="1"/>
  <c r="AY28" i="1"/>
  <c r="BC28" i="1"/>
  <c r="BI28" i="1"/>
  <c r="BM28" i="1"/>
  <c r="BM5" i="1" s="1"/>
  <c r="BS28" i="1"/>
  <c r="AE35" i="1"/>
  <c r="BF35" i="1"/>
  <c r="N36" i="1"/>
  <c r="AC36" i="1"/>
  <c r="AV46" i="1"/>
  <c r="AY36" i="1"/>
  <c r="AP67" i="1"/>
  <c r="BJ67" i="1"/>
  <c r="K78" i="1"/>
  <c r="V78" i="1"/>
  <c r="AB78" i="1"/>
  <c r="AG78" i="1"/>
  <c r="AK78" i="1"/>
  <c r="AP78" i="1"/>
  <c r="AY78" i="1"/>
  <c r="BH78" i="1"/>
  <c r="BL78" i="1"/>
  <c r="BQ78" i="1"/>
  <c r="BU78" i="1"/>
  <c r="N78" i="1"/>
  <c r="AL78" i="1"/>
  <c r="AX78" i="1"/>
  <c r="BB78" i="1"/>
  <c r="BV78" i="1"/>
  <c r="P82" i="1"/>
  <c r="AA78" i="1"/>
  <c r="BE83" i="1"/>
  <c r="BG78" i="1"/>
  <c r="BK78" i="1"/>
  <c r="Z108" i="1"/>
  <c r="Z66" i="1" s="1"/>
  <c r="AF108" i="1"/>
  <c r="AJ108" i="1"/>
  <c r="AP108" i="1"/>
  <c r="AT108" i="1"/>
  <c r="BJ108" i="1"/>
  <c r="BP108" i="1"/>
  <c r="AY115" i="1"/>
  <c r="BC115" i="1"/>
  <c r="BS115" i="1"/>
  <c r="T50" i="1"/>
  <c r="AK50" i="1"/>
  <c r="AQ50" i="1"/>
  <c r="AU50" i="1"/>
  <c r="BA50" i="1"/>
  <c r="BA35" i="1" s="1"/>
  <c r="BQ50" i="1"/>
  <c r="BU50" i="1"/>
  <c r="BW53" i="1"/>
  <c r="BX53" i="1" s="1"/>
  <c r="BY53" i="1" s="1"/>
  <c r="L67" i="1"/>
  <c r="K92" i="1"/>
  <c r="AL92" i="1"/>
  <c r="BA92" i="1"/>
  <c r="AS92" i="1"/>
  <c r="AM104" i="1"/>
  <c r="BW104" i="1"/>
  <c r="BX104" i="1" s="1"/>
  <c r="BY104" i="1" s="1"/>
  <c r="BN106" i="1"/>
  <c r="AU108" i="1"/>
  <c r="BQ108" i="1"/>
  <c r="BU108" i="1"/>
  <c r="M115" i="1"/>
  <c r="AA115" i="1"/>
  <c r="AG115" i="1"/>
  <c r="AK115" i="1"/>
  <c r="AQ115" i="1"/>
  <c r="AU115" i="1"/>
  <c r="E5" i="1"/>
  <c r="Y5" i="1"/>
  <c r="BH6" i="1"/>
  <c r="BH5" i="1" s="1"/>
  <c r="J7" i="1"/>
  <c r="AM11" i="1"/>
  <c r="BN11" i="1"/>
  <c r="AV16" i="1"/>
  <c r="P27" i="1"/>
  <c r="V36" i="1"/>
  <c r="AI36" i="1"/>
  <c r="AS36" i="1"/>
  <c r="AS35" i="1" s="1"/>
  <c r="BC36" i="1"/>
  <c r="BS36" i="1"/>
  <c r="J46" i="1"/>
  <c r="O46" i="1" s="1"/>
  <c r="P46" i="1" s="1"/>
  <c r="AI67" i="1"/>
  <c r="AS67" i="1"/>
  <c r="BS67" i="1"/>
  <c r="AM71" i="1"/>
  <c r="AT67" i="1"/>
  <c r="AZ67" i="1"/>
  <c r="BD67" i="1"/>
  <c r="BW71" i="1"/>
  <c r="BX71" i="1" s="1"/>
  <c r="BY71" i="1" s="1"/>
  <c r="G92" i="1"/>
  <c r="AO92" i="1"/>
  <c r="BQ92" i="1"/>
  <c r="BU92" i="1"/>
  <c r="AT92" i="1"/>
  <c r="BW98" i="1"/>
  <c r="BX98" i="1" s="1"/>
  <c r="BY98" i="1" s="1"/>
  <c r="BN100" i="1"/>
  <c r="AM102" i="1"/>
  <c r="AV102" i="1"/>
  <c r="U115" i="1"/>
  <c r="AR115" i="1"/>
  <c r="BL115" i="1"/>
  <c r="K6" i="1"/>
  <c r="K5" i="1" s="1"/>
  <c r="AD29" i="1"/>
  <c r="AC92" i="1"/>
  <c r="BM92" i="1"/>
  <c r="J11" i="1"/>
  <c r="O11" i="1" s="1"/>
  <c r="BI6" i="1"/>
  <c r="BE24" i="1"/>
  <c r="AE5" i="1"/>
  <c r="T36" i="1"/>
  <c r="AA36" i="1"/>
  <c r="AG36" i="1"/>
  <c r="AK36" i="1"/>
  <c r="AQ36" i="1"/>
  <c r="BK36" i="1"/>
  <c r="BQ36" i="1"/>
  <c r="BU36" i="1"/>
  <c r="BU35" i="1" s="1"/>
  <c r="AW35" i="1"/>
  <c r="AA67" i="1"/>
  <c r="AG67" i="1"/>
  <c r="AK67" i="1"/>
  <c r="BK67" i="1"/>
  <c r="BQ67" i="1"/>
  <c r="BU67" i="1"/>
  <c r="AX67" i="1"/>
  <c r="W73" i="1"/>
  <c r="BE73" i="1"/>
  <c r="G85" i="1"/>
  <c r="O86" i="1"/>
  <c r="R86" i="1"/>
  <c r="W86" i="1" s="1"/>
  <c r="AW86" i="1"/>
  <c r="AW85" i="1" s="1"/>
  <c r="AG92" i="1"/>
  <c r="AK92" i="1"/>
  <c r="AQ92" i="1"/>
  <c r="O98" i="1"/>
  <c r="P98" i="1" s="1"/>
  <c r="AH92" i="1"/>
  <c r="G108" i="1"/>
  <c r="N108" i="1"/>
  <c r="R108" i="1"/>
  <c r="AV111" i="1"/>
  <c r="P112" i="1"/>
  <c r="L115" i="1"/>
  <c r="S115" i="1"/>
  <c r="Z115" i="1"/>
  <c r="AD120" i="1"/>
  <c r="AM120" i="1"/>
  <c r="BW120" i="1"/>
  <c r="BX120" i="1" s="1"/>
  <c r="BY120" i="1" s="1"/>
  <c r="AD81" i="1"/>
  <c r="O93" i="1"/>
  <c r="P93" i="1" s="1"/>
  <c r="R7" i="1"/>
  <c r="W7" i="1" s="1"/>
  <c r="AD11" i="1"/>
  <c r="AV11" i="1"/>
  <c r="BW11" i="1"/>
  <c r="T6" i="1"/>
  <c r="T5" i="1" s="1"/>
  <c r="AA6" i="1"/>
  <c r="BA6" i="1"/>
  <c r="BG6" i="1"/>
  <c r="BK6" i="1"/>
  <c r="O16" i="1"/>
  <c r="R16" i="1"/>
  <c r="W16" i="1" s="1"/>
  <c r="AM16" i="1"/>
  <c r="BW16" i="1"/>
  <c r="BX16" i="1" s="1"/>
  <c r="BY16" i="1" s="1"/>
  <c r="BN20" i="1"/>
  <c r="BN24" i="1"/>
  <c r="AS28" i="1"/>
  <c r="N28" i="1"/>
  <c r="N5" i="1" s="1"/>
  <c r="BE33" i="1"/>
  <c r="P43" i="1"/>
  <c r="AM46" i="1"/>
  <c r="BW46" i="1"/>
  <c r="BX46" i="1" s="1"/>
  <c r="BY46" i="1" s="1"/>
  <c r="K50" i="1"/>
  <c r="Z50" i="1"/>
  <c r="AF50" i="1"/>
  <c r="AJ50" i="1"/>
  <c r="AJ35" i="1" s="1"/>
  <c r="BJ50" i="1"/>
  <c r="BP50" i="1"/>
  <c r="BT50" i="1"/>
  <c r="V50" i="1"/>
  <c r="V35" i="1" s="1"/>
  <c r="AV53" i="1"/>
  <c r="AY50" i="1"/>
  <c r="BC50" i="1"/>
  <c r="BC35" i="1" s="1"/>
  <c r="P58" i="1"/>
  <c r="O59" i="1"/>
  <c r="N50" i="1"/>
  <c r="AG50" i="1"/>
  <c r="BE68" i="1"/>
  <c r="W71" i="1"/>
  <c r="V67" i="1"/>
  <c r="AV71" i="1"/>
  <c r="AY67" i="1"/>
  <c r="BC67" i="1"/>
  <c r="K67" i="1"/>
  <c r="BN73" i="1"/>
  <c r="AE78" i="1"/>
  <c r="AD79" i="1"/>
  <c r="BI78" i="1"/>
  <c r="AU78" i="1"/>
  <c r="AV83" i="1"/>
  <c r="R90" i="1"/>
  <c r="W90" i="1" s="1"/>
  <c r="Y93" i="1"/>
  <c r="BE93" i="1"/>
  <c r="AR92" i="1"/>
  <c r="M92" i="1"/>
  <c r="BN98" i="1"/>
  <c r="BE100" i="1"/>
  <c r="R102" i="1"/>
  <c r="W102" i="1" s="1"/>
  <c r="AZ92" i="1"/>
  <c r="BD92" i="1"/>
  <c r="AV104" i="1"/>
  <c r="AD106" i="1"/>
  <c r="AM106" i="1"/>
  <c r="BW106" i="1"/>
  <c r="S108" i="1"/>
  <c r="BE111" i="1"/>
  <c r="K108" i="1"/>
  <c r="AD113" i="1"/>
  <c r="BN113" i="1"/>
  <c r="W113" i="1"/>
  <c r="J116" i="1"/>
  <c r="O116" i="1" s="1"/>
  <c r="AB115" i="1"/>
  <c r="AH115" i="1"/>
  <c r="AL115" i="1"/>
  <c r="BE116" i="1"/>
  <c r="BJ115" i="1"/>
  <c r="BW116" i="1"/>
  <c r="BX116" i="1" s="1"/>
  <c r="BY116" i="1" s="1"/>
  <c r="T115" i="1"/>
  <c r="BA115" i="1"/>
  <c r="W120" i="1"/>
  <c r="AV120" i="1"/>
  <c r="U6" i="1"/>
  <c r="U5" i="1" s="1"/>
  <c r="AX6" i="1"/>
  <c r="BB6" i="1"/>
  <c r="AD16" i="1"/>
  <c r="BN16" i="1"/>
  <c r="BN46" i="1"/>
  <c r="AM53" i="1"/>
  <c r="AR78" i="1"/>
  <c r="AM83" i="1"/>
  <c r="AI92" i="1"/>
  <c r="BS92" i="1"/>
  <c r="BH92" i="1"/>
  <c r="BL92" i="1"/>
  <c r="AV100" i="1"/>
  <c r="S92" i="1"/>
  <c r="L108" i="1"/>
  <c r="T108" i="1"/>
  <c r="AA108" i="1"/>
  <c r="BA108" i="1"/>
  <c r="BG108" i="1"/>
  <c r="BK108" i="1"/>
  <c r="AJ115" i="1"/>
  <c r="BT115" i="1"/>
  <c r="M6" i="1"/>
  <c r="AK6" i="1"/>
  <c r="AQ6" i="1"/>
  <c r="AU6" i="1"/>
  <c r="BU6" i="1"/>
  <c r="BE11" i="1"/>
  <c r="AI6" i="1"/>
  <c r="BS6" i="1"/>
  <c r="BS5" i="1" s="1"/>
  <c r="BE16" i="1"/>
  <c r="W20" i="1"/>
  <c r="AV20" i="1"/>
  <c r="AS6" i="1"/>
  <c r="Z28" i="1"/>
  <c r="AA28" i="1"/>
  <c r="BK28" i="1"/>
  <c r="S28" i="1"/>
  <c r="AZ28" i="1"/>
  <c r="AZ5" i="1" s="1"/>
  <c r="BD28" i="1"/>
  <c r="BO35" i="1"/>
  <c r="BE37" i="1"/>
  <c r="BE46" i="1"/>
  <c r="AR50" i="1"/>
  <c r="L50" i="1"/>
  <c r="BN53" i="1"/>
  <c r="S50" i="1"/>
  <c r="AD59" i="1"/>
  <c r="AV59" i="1"/>
  <c r="BE59" i="1"/>
  <c r="BW59" i="1"/>
  <c r="BX59" i="1" s="1"/>
  <c r="BY59" i="1" s="1"/>
  <c r="AJ67" i="1"/>
  <c r="BT67" i="1"/>
  <c r="M67" i="1"/>
  <c r="T67" i="1"/>
  <c r="AU67" i="1"/>
  <c r="BA67" i="1"/>
  <c r="AI78" i="1"/>
  <c r="BN81" i="1"/>
  <c r="BS78" i="1"/>
  <c r="O83" i="1"/>
  <c r="P83" i="1" s="1"/>
  <c r="Z78" i="1"/>
  <c r="AF78" i="1"/>
  <c r="AJ78" i="1"/>
  <c r="BJ78" i="1"/>
  <c r="BP78" i="1"/>
  <c r="BT78" i="1"/>
  <c r="K85" i="1"/>
  <c r="O85" i="1" s="1"/>
  <c r="P85" i="1" s="1"/>
  <c r="Y86" i="1"/>
  <c r="J90" i="1"/>
  <c r="BI92" i="1"/>
  <c r="O95" i="1"/>
  <c r="P95" i="1" s="1"/>
  <c r="Z92" i="1"/>
  <c r="AF92" i="1"/>
  <c r="AJ92" i="1"/>
  <c r="BJ92" i="1"/>
  <c r="V92" i="1"/>
  <c r="AV98" i="1"/>
  <c r="AY92" i="1"/>
  <c r="BC92" i="1"/>
  <c r="AD100" i="1"/>
  <c r="AM100" i="1"/>
  <c r="BW100" i="1"/>
  <c r="BN104" i="1"/>
  <c r="BE106" i="1"/>
  <c r="W109" i="1"/>
  <c r="BE109" i="1"/>
  <c r="P110" i="1"/>
  <c r="O111" i="1"/>
  <c r="AM111" i="1"/>
  <c r="BW111" i="1"/>
  <c r="BX111" i="1" s="1"/>
  <c r="BY111" i="1" s="1"/>
  <c r="U108" i="1"/>
  <c r="AV113" i="1"/>
  <c r="AX108" i="1"/>
  <c r="BB108" i="1"/>
  <c r="AD116" i="1"/>
  <c r="AM116" i="1"/>
  <c r="AP115" i="1"/>
  <c r="AT115" i="1"/>
  <c r="K115" i="1"/>
  <c r="W118" i="1"/>
  <c r="AM118" i="1"/>
  <c r="AO115" i="1"/>
  <c r="AS115" i="1"/>
  <c r="BW118" i="1"/>
  <c r="BX118" i="1" s="1"/>
  <c r="BY118" i="1" s="1"/>
  <c r="BN120" i="1"/>
  <c r="BQ115" i="1"/>
  <c r="BU115" i="1"/>
  <c r="Z6" i="1"/>
  <c r="BJ6" i="1"/>
  <c r="AM24" i="1"/>
  <c r="BW24" i="1"/>
  <c r="BX24" i="1" s="1"/>
  <c r="BY24" i="1" s="1"/>
  <c r="BN33" i="1"/>
  <c r="AC35" i="1"/>
  <c r="M50" i="1"/>
  <c r="O71" i="1"/>
  <c r="P71" i="1" s="1"/>
  <c r="N67" i="1"/>
  <c r="BE71" i="1"/>
  <c r="BN71" i="1"/>
  <c r="AM73" i="1"/>
  <c r="AR67" i="1"/>
  <c r="BW73" i="1"/>
  <c r="BX73" i="1" s="1"/>
  <c r="BY73" i="1" s="1"/>
  <c r="O79" i="1"/>
  <c r="P79" i="1" s="1"/>
  <c r="BE95" i="1"/>
  <c r="L92" i="1"/>
  <c r="AM98" i="1"/>
  <c r="J92" i="1"/>
  <c r="N92" i="1"/>
  <c r="O92" i="1" s="1"/>
  <c r="O104" i="1"/>
  <c r="P104" i="1" s="1"/>
  <c r="BE104" i="1"/>
  <c r="AV106" i="1"/>
  <c r="BN111" i="1"/>
  <c r="AM113" i="1"/>
  <c r="BW113" i="1"/>
  <c r="BN118" i="1"/>
  <c r="O120" i="1"/>
  <c r="P120" i="1" s="1"/>
  <c r="BE120" i="1"/>
  <c r="P16" i="1"/>
  <c r="W13" i="1"/>
  <c r="R11" i="1"/>
  <c r="W11" i="1" s="1"/>
  <c r="R14" i="1"/>
  <c r="W14" i="1" s="1"/>
  <c r="W15" i="1"/>
  <c r="AV24" i="1"/>
  <c r="AO6" i="1"/>
  <c r="AV68" i="1"/>
  <c r="AO67" i="1"/>
  <c r="AZ78" i="1"/>
  <c r="BE81" i="1"/>
  <c r="O109" i="1"/>
  <c r="J108" i="1"/>
  <c r="W111" i="1"/>
  <c r="AM7" i="1"/>
  <c r="AG6" i="1"/>
  <c r="BW7" i="1"/>
  <c r="BQ6" i="1"/>
  <c r="P86" i="1"/>
  <c r="O14" i="1"/>
  <c r="P32" i="1"/>
  <c r="P42" i="1"/>
  <c r="BE29" i="1"/>
  <c r="AX28" i="1"/>
  <c r="O34" i="1"/>
  <c r="J33" i="1"/>
  <c r="BN37" i="1"/>
  <c r="BG36" i="1"/>
  <c r="W57" i="1"/>
  <c r="R53" i="1"/>
  <c r="BE79" i="1"/>
  <c r="AH108" i="1"/>
  <c r="AM109" i="1"/>
  <c r="BR108" i="1"/>
  <c r="BW109" i="1"/>
  <c r="BX109" i="1" s="1"/>
  <c r="BY109" i="1" s="1"/>
  <c r="O7" i="1"/>
  <c r="L6" i="1"/>
  <c r="L5" i="1" s="1"/>
  <c r="AD14" i="1"/>
  <c r="AM14" i="1"/>
  <c r="BE14" i="1"/>
  <c r="BN14" i="1"/>
  <c r="BW14" i="1"/>
  <c r="BX14" i="1" s="1"/>
  <c r="BY14" i="1" s="1"/>
  <c r="AD24" i="1"/>
  <c r="W29" i="1"/>
  <c r="AV29" i="1"/>
  <c r="AO28" i="1"/>
  <c r="W42" i="1"/>
  <c r="R37" i="1"/>
  <c r="P49" i="1"/>
  <c r="AD51" i="1"/>
  <c r="AM51" i="1"/>
  <c r="AV51" i="1"/>
  <c r="BE51" i="1"/>
  <c r="BN51" i="1"/>
  <c r="BW51" i="1"/>
  <c r="BX51" i="1" s="1"/>
  <c r="BY51" i="1" s="1"/>
  <c r="BE53" i="1"/>
  <c r="AX50" i="1"/>
  <c r="E66" i="1"/>
  <c r="G67" i="1"/>
  <c r="AD68" i="1"/>
  <c r="AM68" i="1"/>
  <c r="AF67" i="1"/>
  <c r="BW68" i="1"/>
  <c r="BX68" i="1" s="1"/>
  <c r="BY68" i="1" s="1"/>
  <c r="BP67" i="1"/>
  <c r="AC67" i="1"/>
  <c r="BI67" i="1"/>
  <c r="BM67" i="1"/>
  <c r="AD73" i="1"/>
  <c r="G78" i="1"/>
  <c r="D66" i="1"/>
  <c r="BN79" i="1"/>
  <c r="BW79" i="1"/>
  <c r="BX79" i="1" s="1"/>
  <c r="BY79" i="1" s="1"/>
  <c r="J78" i="1"/>
  <c r="O81" i="1"/>
  <c r="AQ78" i="1"/>
  <c r="AV81" i="1"/>
  <c r="P87" i="1"/>
  <c r="AN86" i="1"/>
  <c r="AV87" i="1"/>
  <c r="BW93" i="1"/>
  <c r="BX93" i="1" s="1"/>
  <c r="BY93" i="1" s="1"/>
  <c r="P94" i="1"/>
  <c r="AN93" i="1"/>
  <c r="AV94" i="1"/>
  <c r="U92" i="1"/>
  <c r="AB92" i="1"/>
  <c r="BE98" i="1"/>
  <c r="AX92" i="1"/>
  <c r="BB92" i="1"/>
  <c r="W100" i="1"/>
  <c r="AC108" i="1"/>
  <c r="BN109" i="1"/>
  <c r="BI108" i="1"/>
  <c r="AD111" i="1"/>
  <c r="P116" i="1"/>
  <c r="V6" i="1"/>
  <c r="V5" i="1" s="1"/>
  <c r="AY6" i="1"/>
  <c r="BE7" i="1"/>
  <c r="BC6" i="1"/>
  <c r="BC5" i="1" s="1"/>
  <c r="P19" i="1"/>
  <c r="O24" i="1"/>
  <c r="AM29" i="1"/>
  <c r="AF28" i="1"/>
  <c r="BW29" i="1"/>
  <c r="BX29" i="1" s="1"/>
  <c r="BY29" i="1" s="1"/>
  <c r="BP28" i="1"/>
  <c r="W33" i="1"/>
  <c r="E35" i="1"/>
  <c r="G36" i="1"/>
  <c r="AV37" i="1"/>
  <c r="AO36" i="1"/>
  <c r="AO35" i="1" s="1"/>
  <c r="G50" i="1"/>
  <c r="D35" i="1"/>
  <c r="AA50" i="1"/>
  <c r="BG50" i="1"/>
  <c r="BK50" i="1"/>
  <c r="AM59" i="1"/>
  <c r="BN68" i="1"/>
  <c r="BG67" i="1"/>
  <c r="P69" i="1"/>
  <c r="S67" i="1"/>
  <c r="AD71" i="1"/>
  <c r="AV73" i="1"/>
  <c r="AQ67" i="1"/>
  <c r="W79" i="1"/>
  <c r="AM81" i="1"/>
  <c r="AH78" i="1"/>
  <c r="BW81" i="1"/>
  <c r="BR78" i="1"/>
  <c r="AD83" i="1"/>
  <c r="BN83" i="1"/>
  <c r="AM93" i="1"/>
  <c r="AD95" i="1"/>
  <c r="AM95" i="1"/>
  <c r="AV95" i="1"/>
  <c r="BN95" i="1"/>
  <c r="BW95" i="1"/>
  <c r="BX95" i="1" s="1"/>
  <c r="BY95" i="1" s="1"/>
  <c r="P96" i="1"/>
  <c r="AD102" i="1"/>
  <c r="W104" i="1"/>
  <c r="P111" i="1"/>
  <c r="AD7" i="1"/>
  <c r="AV7" i="1"/>
  <c r="AP6" i="1"/>
  <c r="AP5" i="1" s="1"/>
  <c r="AT6" i="1"/>
  <c r="AT5" i="1" s="1"/>
  <c r="P13" i="1"/>
  <c r="BE20" i="1"/>
  <c r="O23" i="1"/>
  <c r="J20" i="1"/>
  <c r="O29" i="1"/>
  <c r="AG28" i="1"/>
  <c r="AK28" i="1"/>
  <c r="BN29" i="1"/>
  <c r="BG28" i="1"/>
  <c r="BQ28" i="1"/>
  <c r="BU28" i="1"/>
  <c r="AD33" i="1"/>
  <c r="AM33" i="1"/>
  <c r="BW33" i="1"/>
  <c r="AX36" i="1"/>
  <c r="AD37" i="1"/>
  <c r="AM37" i="1"/>
  <c r="AF36" i="1"/>
  <c r="BW37" i="1"/>
  <c r="BX37" i="1" s="1"/>
  <c r="BY37" i="1" s="1"/>
  <c r="BP36" i="1"/>
  <c r="BP35" i="1" s="1"/>
  <c r="P44" i="1"/>
  <c r="AD46" i="1"/>
  <c r="Y35" i="1"/>
  <c r="AD53" i="1"/>
  <c r="P56" i="1"/>
  <c r="P57" i="1"/>
  <c r="P59" i="1"/>
  <c r="BN59" i="1"/>
  <c r="AB67" i="1"/>
  <c r="BH67" i="1"/>
  <c r="BL67" i="1"/>
  <c r="W69" i="1"/>
  <c r="R68" i="1"/>
  <c r="P70" i="1"/>
  <c r="P74" i="1"/>
  <c r="W81" i="1"/>
  <c r="R83" i="1"/>
  <c r="W84" i="1"/>
  <c r="BN87" i="1"/>
  <c r="BF86" i="1"/>
  <c r="BN94" i="1"/>
  <c r="BF93" i="1"/>
  <c r="AA92" i="1"/>
  <c r="BG92" i="1"/>
  <c r="BK92" i="1"/>
  <c r="BP92" i="1"/>
  <c r="BT92" i="1"/>
  <c r="AD98" i="1"/>
  <c r="O100" i="1"/>
  <c r="BE102" i="1"/>
  <c r="BN102" i="1"/>
  <c r="BW102" i="1"/>
  <c r="BX102" i="1" s="1"/>
  <c r="BY102" i="1" s="1"/>
  <c r="AD104" i="1"/>
  <c r="O106" i="1"/>
  <c r="AQ108" i="1"/>
  <c r="AV109" i="1"/>
  <c r="O113" i="1"/>
  <c r="BE113" i="1"/>
  <c r="BN116" i="1"/>
  <c r="O118" i="1"/>
  <c r="AD118" i="1"/>
  <c r="AV118" i="1"/>
  <c r="BE118" i="1"/>
  <c r="AD109" i="1"/>
  <c r="W114" i="1"/>
  <c r="AF115" i="1"/>
  <c r="BP115" i="1"/>
  <c r="P117" i="1"/>
  <c r="J37" i="1"/>
  <c r="P45" i="1"/>
  <c r="J53" i="1"/>
  <c r="P65" i="1"/>
  <c r="J68" i="1"/>
  <c r="R95" i="1"/>
  <c r="P99" i="1"/>
  <c r="O102" i="1"/>
  <c r="P103" i="1"/>
  <c r="P105" i="1"/>
  <c r="P107" i="1"/>
  <c r="W110" i="1"/>
  <c r="P15" i="1"/>
  <c r="P114" i="1"/>
  <c r="AD6" i="1" l="1"/>
  <c r="AK66" i="1"/>
  <c r="AB5" i="1"/>
  <c r="AT35" i="1"/>
  <c r="D5" i="1"/>
  <c r="AE85" i="1"/>
  <c r="AM85" i="1" s="1"/>
  <c r="AX5" i="1"/>
  <c r="Z35" i="1"/>
  <c r="AD35" i="1" s="1"/>
  <c r="BA5" i="1"/>
  <c r="AM92" i="1"/>
  <c r="AK35" i="1"/>
  <c r="BL35" i="1"/>
  <c r="BB66" i="1"/>
  <c r="M5" i="1"/>
  <c r="BK66" i="1"/>
  <c r="BG5" i="1"/>
  <c r="AM67" i="1"/>
  <c r="AV28" i="1"/>
  <c r="R85" i="1"/>
  <c r="W85" i="1" s="1"/>
  <c r="BA66" i="1"/>
  <c r="BA4" i="1" s="1"/>
  <c r="L35" i="1"/>
  <c r="AD36" i="1"/>
  <c r="T35" i="1"/>
  <c r="W28" i="1"/>
  <c r="AL66" i="1"/>
  <c r="AG66" i="1"/>
  <c r="BE85" i="1"/>
  <c r="AW66" i="1"/>
  <c r="AW4" i="1" s="1"/>
  <c r="BV66" i="1"/>
  <c r="BE36" i="1"/>
  <c r="U66" i="1"/>
  <c r="BE67" i="1"/>
  <c r="BW86" i="1"/>
  <c r="BX86" i="1" s="1"/>
  <c r="BY86" i="1" s="1"/>
  <c r="BO85" i="1"/>
  <c r="BW85" i="1" s="1"/>
  <c r="BU66" i="1"/>
  <c r="BU4" i="1" s="1"/>
  <c r="BW115" i="1"/>
  <c r="R115" i="1"/>
  <c r="W115" i="1" s="1"/>
  <c r="S66" i="1"/>
  <c r="AA35" i="1"/>
  <c r="AF5" i="1"/>
  <c r="BM66" i="1"/>
  <c r="AM108" i="1"/>
  <c r="AZ66" i="1"/>
  <c r="AD78" i="1"/>
  <c r="BT35" i="1"/>
  <c r="AM50" i="1"/>
  <c r="M35" i="1"/>
  <c r="AM115" i="1"/>
  <c r="AF35" i="1"/>
  <c r="BU5" i="1"/>
  <c r="AK5" i="1"/>
  <c r="AK4" i="1" s="1"/>
  <c r="BK35" i="1"/>
  <c r="BP5" i="1"/>
  <c r="AD108" i="1"/>
  <c r="AX66" i="1"/>
  <c r="O78" i="1"/>
  <c r="P78" i="1" s="1"/>
  <c r="BW108" i="1"/>
  <c r="BW6" i="1"/>
  <c r="BQ66" i="1"/>
  <c r="AT66" i="1"/>
  <c r="S5" i="1"/>
  <c r="AU5" i="1"/>
  <c r="BB5" i="1"/>
  <c r="AD115" i="1"/>
  <c r="N35" i="1"/>
  <c r="AR5" i="1"/>
  <c r="AV108" i="1"/>
  <c r="BL66" i="1"/>
  <c r="BW67" i="1"/>
  <c r="BN36" i="1"/>
  <c r="AO66" i="1"/>
  <c r="S35" i="1"/>
  <c r="AQ5" i="1"/>
  <c r="BH35" i="1"/>
  <c r="BR5" i="1"/>
  <c r="BL5" i="1"/>
  <c r="BL4" i="1" s="1"/>
  <c r="BW50" i="1"/>
  <c r="BE108" i="1"/>
  <c r="T66" i="1"/>
  <c r="T4" i="1" s="1"/>
  <c r="K66" i="1"/>
  <c r="O90" i="1"/>
  <c r="P90" i="1" s="1"/>
  <c r="J115" i="1"/>
  <c r="O115" i="1" s="1"/>
  <c r="BT66" i="1"/>
  <c r="BE50" i="1"/>
  <c r="L66" i="1"/>
  <c r="AM6" i="1"/>
  <c r="O108" i="1"/>
  <c r="P108" i="1" s="1"/>
  <c r="BH66" i="1"/>
  <c r="BH4" i="1" s="1"/>
  <c r="BN108" i="1"/>
  <c r="AV78" i="1"/>
  <c r="AL5" i="1"/>
  <c r="AQ35" i="1"/>
  <c r="BE86" i="1"/>
  <c r="AI35" i="1"/>
  <c r="AS66" i="1"/>
  <c r="AL35" i="1"/>
  <c r="BE78" i="1"/>
  <c r="AB66" i="1"/>
  <c r="AM36" i="1"/>
  <c r="Z5" i="1"/>
  <c r="AU35" i="1"/>
  <c r="AU66" i="1"/>
  <c r="BM35" i="1"/>
  <c r="BB35" i="1"/>
  <c r="AH5" i="1"/>
  <c r="BV5" i="1"/>
  <c r="AP35" i="1"/>
  <c r="BI35" i="1"/>
  <c r="BR35" i="1"/>
  <c r="AC5" i="1"/>
  <c r="BV35" i="1"/>
  <c r="BQ35" i="1"/>
  <c r="AB35" i="1"/>
  <c r="BJ35" i="1"/>
  <c r="K35" i="1"/>
  <c r="AP66" i="1"/>
  <c r="AR35" i="1"/>
  <c r="BD5" i="1"/>
  <c r="AI5" i="1"/>
  <c r="AI4" i="1" s="1"/>
  <c r="BJ5" i="1"/>
  <c r="BN115" i="1"/>
  <c r="BD66" i="1"/>
  <c r="AG35" i="1"/>
  <c r="BE115" i="1"/>
  <c r="AY35" i="1"/>
  <c r="BI5" i="1"/>
  <c r="BS35" i="1"/>
  <c r="BS4" i="1" s="1"/>
  <c r="U35" i="1"/>
  <c r="BX67" i="1"/>
  <c r="BY67" i="1" s="1"/>
  <c r="BX36" i="1"/>
  <c r="BX85" i="1"/>
  <c r="BY85" i="1" s="1"/>
  <c r="BX50" i="1"/>
  <c r="AI66" i="1"/>
  <c r="AV67" i="1"/>
  <c r="BX81" i="1"/>
  <c r="BY81" i="1" s="1"/>
  <c r="BX33" i="1"/>
  <c r="BY33" i="1" s="1"/>
  <c r="BX7" i="1"/>
  <c r="BY7" i="1" s="1"/>
  <c r="BX100" i="1"/>
  <c r="BY100" i="1" s="1"/>
  <c r="BX106" i="1"/>
  <c r="BY106" i="1" s="1"/>
  <c r="BX115" i="1"/>
  <c r="BX113" i="1"/>
  <c r="BY113" i="1" s="1"/>
  <c r="BX11" i="1"/>
  <c r="BY11" i="1" s="1"/>
  <c r="BR66" i="1"/>
  <c r="BS66" i="1"/>
  <c r="AD28" i="1"/>
  <c r="M66" i="1"/>
  <c r="M4" i="1" s="1"/>
  <c r="AS5" i="1"/>
  <c r="AY5" i="1"/>
  <c r="BE6" i="1"/>
  <c r="G35" i="1"/>
  <c r="AJ5" i="1"/>
  <c r="BT5" i="1"/>
  <c r="AD50" i="1"/>
  <c r="AR66" i="1"/>
  <c r="AH66" i="1"/>
  <c r="AH4" i="1" s="1"/>
  <c r="BN50" i="1"/>
  <c r="AV115" i="1"/>
  <c r="BJ66" i="1"/>
  <c r="BN78" i="1"/>
  <c r="G66" i="1"/>
  <c r="BN28" i="1"/>
  <c r="W108" i="1"/>
  <c r="V66" i="1"/>
  <c r="V4" i="1" s="1"/>
  <c r="AV50" i="1"/>
  <c r="BW92" i="1"/>
  <c r="E4" i="1"/>
  <c r="AZ4" i="1"/>
  <c r="AD93" i="1"/>
  <c r="Y92" i="1"/>
  <c r="AD92" i="1" s="1"/>
  <c r="BC66" i="1"/>
  <c r="BC4" i="1" s="1"/>
  <c r="AA5" i="1"/>
  <c r="L4" i="1"/>
  <c r="N66" i="1"/>
  <c r="N4" i="1" s="1"/>
  <c r="AD86" i="1"/>
  <c r="Y85" i="1"/>
  <c r="AJ66" i="1"/>
  <c r="BN6" i="1"/>
  <c r="AY66" i="1"/>
  <c r="BK5" i="1"/>
  <c r="BI66" i="1"/>
  <c r="P106" i="1"/>
  <c r="P100" i="1"/>
  <c r="BN86" i="1"/>
  <c r="BF85" i="1"/>
  <c r="AM28" i="1"/>
  <c r="O20" i="1"/>
  <c r="J6" i="1"/>
  <c r="P81" i="1"/>
  <c r="BP66" i="1"/>
  <c r="BP4" i="1" s="1"/>
  <c r="P7" i="1"/>
  <c r="P14" i="1"/>
  <c r="BE92" i="1"/>
  <c r="BW28" i="1"/>
  <c r="O68" i="1"/>
  <c r="J67" i="1"/>
  <c r="P102" i="1"/>
  <c r="O37" i="1"/>
  <c r="J36" i="1"/>
  <c r="P23" i="1"/>
  <c r="BG66" i="1"/>
  <c r="BN67" i="1"/>
  <c r="AA66" i="1"/>
  <c r="R6" i="1"/>
  <c r="AV36" i="1"/>
  <c r="O33" i="1"/>
  <c r="J28" i="1"/>
  <c r="O28" i="1" s="1"/>
  <c r="AE66" i="1"/>
  <c r="O53" i="1"/>
  <c r="J50" i="1"/>
  <c r="O50" i="1" s="1"/>
  <c r="P115" i="1"/>
  <c r="BW36" i="1"/>
  <c r="P118" i="1"/>
  <c r="P113" i="1"/>
  <c r="BN93" i="1"/>
  <c r="BF92" i="1"/>
  <c r="BN92" i="1" s="1"/>
  <c r="AX35" i="1"/>
  <c r="P29" i="1"/>
  <c r="P11" i="1"/>
  <c r="AV93" i="1"/>
  <c r="AN92" i="1"/>
  <c r="AV92" i="1" s="1"/>
  <c r="AV86" i="1"/>
  <c r="AN85" i="1"/>
  <c r="BW78" i="1"/>
  <c r="AC66" i="1"/>
  <c r="AF66" i="1"/>
  <c r="W37" i="1"/>
  <c r="R36" i="1"/>
  <c r="BE28" i="1"/>
  <c r="W53" i="1"/>
  <c r="R50" i="1"/>
  <c r="W50" i="1" s="1"/>
  <c r="BG35" i="1"/>
  <c r="P34" i="1"/>
  <c r="P92" i="1"/>
  <c r="BQ5" i="1"/>
  <c r="AG5" i="1"/>
  <c r="AO5" i="1"/>
  <c r="AV6" i="1"/>
  <c r="G5" i="1"/>
  <c r="D4" i="1"/>
  <c r="W95" i="1"/>
  <c r="R92" i="1"/>
  <c r="W92" i="1" s="1"/>
  <c r="W83" i="1"/>
  <c r="R78" i="1"/>
  <c r="W78" i="1" s="1"/>
  <c r="W68" i="1"/>
  <c r="R67" i="1"/>
  <c r="AD67" i="1"/>
  <c r="AQ66" i="1"/>
  <c r="P24" i="1"/>
  <c r="AM78" i="1"/>
  <c r="P109" i="1"/>
  <c r="BN5" i="1" l="1"/>
  <c r="AS4" i="1"/>
  <c r="AQ4" i="1"/>
  <c r="AG4" i="1"/>
  <c r="BN35" i="1"/>
  <c r="BI4" i="1"/>
  <c r="BV4" i="1"/>
  <c r="AB4" i="1"/>
  <c r="AT4" i="1"/>
  <c r="BE35" i="1"/>
  <c r="AM35" i="1"/>
  <c r="K4" i="1"/>
  <c r="BQ4" i="1"/>
  <c r="BT4" i="1"/>
  <c r="AC4" i="1"/>
  <c r="U4" i="1"/>
  <c r="AP4" i="1"/>
  <c r="BB4" i="1"/>
  <c r="Z4" i="1"/>
  <c r="AV35" i="1"/>
  <c r="S4" i="1"/>
  <c r="BW35" i="1"/>
  <c r="BD4" i="1"/>
  <c r="BJ4" i="1"/>
  <c r="AR4" i="1"/>
  <c r="AU4" i="1"/>
  <c r="G4" i="1"/>
  <c r="BY36" i="1"/>
  <c r="BM4" i="1"/>
  <c r="BE5" i="1"/>
  <c r="BK4" i="1"/>
  <c r="BR4" i="1"/>
  <c r="AJ4" i="1"/>
  <c r="BE66" i="1"/>
  <c r="AF4" i="1"/>
  <c r="BO66" i="1"/>
  <c r="BO4" i="1" s="1"/>
  <c r="BW4" i="1" s="1"/>
  <c r="AD5" i="1"/>
  <c r="BY115" i="1"/>
  <c r="BX35" i="1"/>
  <c r="BY35" i="1" s="1"/>
  <c r="BY50" i="1"/>
  <c r="AL4" i="1"/>
  <c r="AY4" i="1"/>
  <c r="BX28" i="1"/>
  <c r="BY28" i="1" s="1"/>
  <c r="BX92" i="1"/>
  <c r="BY92" i="1" s="1"/>
  <c r="BX78" i="1"/>
  <c r="BY78" i="1" s="1"/>
  <c r="BX108" i="1"/>
  <c r="BY108" i="1" s="1"/>
  <c r="BX6" i="1"/>
  <c r="BY6" i="1" s="1"/>
  <c r="AX4" i="1"/>
  <c r="BE4" i="1" s="1"/>
  <c r="AD85" i="1"/>
  <c r="Y66" i="1"/>
  <c r="Y4" i="1" s="1"/>
  <c r="AV85" i="1"/>
  <c r="AN66" i="1"/>
  <c r="P33" i="1"/>
  <c r="P68" i="1"/>
  <c r="R66" i="1"/>
  <c r="W66" i="1" s="1"/>
  <c r="W67" i="1"/>
  <c r="AO4" i="1"/>
  <c r="AV5" i="1"/>
  <c r="R35" i="1"/>
  <c r="W35" i="1" s="1"/>
  <c r="W36" i="1"/>
  <c r="AM5" i="1"/>
  <c r="P50" i="1"/>
  <c r="R5" i="1"/>
  <c r="W6" i="1"/>
  <c r="BG4" i="1"/>
  <c r="O36" i="1"/>
  <c r="J35" i="1"/>
  <c r="O35" i="1" s="1"/>
  <c r="J5" i="1"/>
  <c r="O6" i="1"/>
  <c r="BW5" i="1"/>
  <c r="AA4" i="1"/>
  <c r="AD4" i="1" s="1"/>
  <c r="P53" i="1"/>
  <c r="AM66" i="1"/>
  <c r="AE4" i="1"/>
  <c r="P28" i="1"/>
  <c r="P37" i="1"/>
  <c r="O67" i="1"/>
  <c r="J66" i="1"/>
  <c r="O66" i="1" s="1"/>
  <c r="P20" i="1"/>
  <c r="BN85" i="1"/>
  <c r="BF66" i="1"/>
  <c r="BW66" i="1" l="1"/>
  <c r="AM4" i="1"/>
  <c r="BX66" i="1"/>
  <c r="BY66" i="1" s="1"/>
  <c r="BX5" i="1"/>
  <c r="BY5" i="1" s="1"/>
  <c r="AD66" i="1"/>
  <c r="BN66" i="1"/>
  <c r="BF4" i="1"/>
  <c r="BN4" i="1" s="1"/>
  <c r="P66" i="1"/>
  <c r="P67" i="1"/>
  <c r="P6" i="1"/>
  <c r="AV66" i="1"/>
  <c r="AN4" i="1"/>
  <c r="AV4" i="1" s="1"/>
  <c r="O5" i="1"/>
  <c r="J4" i="1"/>
  <c r="P35" i="1"/>
  <c r="R4" i="1"/>
  <c r="W5" i="1"/>
  <c r="P36" i="1"/>
  <c r="BX4" i="1" l="1"/>
  <c r="BY4" i="1" s="1"/>
  <c r="O4" i="1"/>
  <c r="P4" i="1" s="1"/>
  <c r="P5" i="1"/>
  <c r="W4" i="1"/>
</calcChain>
</file>

<file path=xl/comments1.xml><?xml version="1.0" encoding="utf-8"?>
<comments xmlns="http://schemas.openxmlformats.org/spreadsheetml/2006/main">
  <authors>
    <author>Sungram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Keg. By SIPD (KOSONG)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LHM/LHE yang diterbitkan pada Irban I (18 laporan)
Jumlah LHM/LHE yang diterbitkan pada Irban II (18 laporan)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LHP yang diterbitkan pada Irban I (23 laporan)
Jumlah LHP yang diterbitkan pada Irban II (23 laporan)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Laporan Kegiatan Gelar Pengawasan Daerah yang disusun (1 laporan)
Jumlah laporan pelaksanaan pemantauan / pemutakhiran data TLRHP yang disusun (12 laporan)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LHP Riksus yang diterbitkan pada Irban I (3 laporan)
Jumlah LHP Riksus yang diterbitkan pada Irban II (2 laporan)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sub kegiatan baru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Laporan Penilaian Mandiri Kapabilatas APIP yang disusun (1 laporan)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dokumen regulasi/kebijakan/PKPT yang disusun (dengan uraian yg sama tp target ada 2 macam : 2 laporan dan 4 laporan)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dokumen rencana aksi korsupgah PPK KPK yang disusun (2 laporan)
Jumlah Laporan Monev Implementasi / pelaporan aksi PPK yang disusun (4 laporan)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Laporan PAK tenaga fungsional (26 laporan)
Jumlah Laporan pelaksanaan kegiatan Pelatihan Kantor Sendiri yang disusun (5 laporan)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ASN yang menyampaikan Lapor Pajak - Pajak Pribadi (LP2P) setiap tahun (2.500 ASN)
Jumlah ASN yang menyampaikan LHKASN setiap tahun (2.500 ASN)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ASN yang menyampaikan LHKASN setiap tahun (20 ASN)
Jumlah Laporan Asistensi/ workshop/ FGD Penyusunan Infrastruktur SPIP yang disusun (3 laporan)
Jumlah Laporan Hasil Evaluasi Implementasi SPIP OPD yang disusun (31 laporan)
Jumlah Laporan Hasil PMPRB Online &amp; Laporan Hasil Evaluasi Penilaian RB yang disusun (2 laporan)
Jumlah laporan kegiatan tim saber pungli/UPP kota pekalongan yang disusun (12 laporan)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Haruse pagu renja 2.500.000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Pagu utk renstra 2021 (8jt), 2025 (8jt)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dokumen RKA, Perubahan RKA, DPA dan Perubahan DPA yang disusun (4 dokumen)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Pagune haruse 2,5jt pecahan/mapping dari kegiatan lama penyusunan renja dan evaluasi perangkat daerah (5 jt) yang 2,5 jt masuk ke sub keg. Penyusunan dokumen perencanaan perangkat daerah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SAKIP mapping indikator kegiatan lama pagunya 2 jt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Jml. Bulan monev dan SPIP mapping dari indikator kegiatan lama pagunya 5 jt utk 2 indikator…tinggal bgmn pembagiannya klo di inspektorat??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Indikator sub kegiatan by SIPD :
Jumlah keikutsertaan dalam Hari Jadi dan Pekan Batik (2 kali)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Pagu kegiatan lama 12.300.000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Sungram:</t>
        </r>
        <r>
          <rPr>
            <sz val="9"/>
            <color indexed="81"/>
            <rFont val="Tahoma"/>
            <family val="2"/>
          </rPr>
          <t xml:space="preserve">
Pagu kegiatan lama 32.500.000</t>
        </r>
      </text>
    </comment>
  </commentList>
</comments>
</file>

<file path=xl/sharedStrings.xml><?xml version="1.0" encoding="utf-8"?>
<sst xmlns="http://schemas.openxmlformats.org/spreadsheetml/2006/main" count="247" uniqueCount="135">
  <si>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</si>
  <si>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</si>
  <si>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</si>
  <si>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</si>
  <si>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</si>
  <si>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</si>
  <si>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</si>
  <si>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</si>
  <si>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</si>
  <si>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</si>
  <si>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</si>
  <si>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</si>
  <si>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</si>
  <si>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</si>
  <si>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</si>
  <si>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</si>
  <si>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</si>
  <si>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</si>
  <si>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</si>
  <si>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</si>
  <si>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</si>
  <si>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</si>
  <si>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</si>
  <si>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</si>
  <si>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</si>
  <si>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</si>
  <si>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</si>
  <si>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</si>
  <si>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</si>
  <si>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</si>
  <si>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</si>
  <si>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</si>
  <si>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</si>
  <si>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</si>
  <si>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</si>
  <si>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</si>
  <si>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</si>
  <si>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</si>
  <si>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</si>
  <si>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</si>
  <si>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</si>
  <si>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</si>
  <si>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</si>
  <si>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</si>
  <si>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</si>
  <si>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</si>
  <si>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</si>
  <si>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laporan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</si>
  <si>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</si>
  <si>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</si>
  <si>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</si>
  <si>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</si>
  <si>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</si>
  <si>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</si>
  <si>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</si>
  <si>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</si>
  <si>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</si>
  <si>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</si>
  <si>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</si>
  <si>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</si>
  <si>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</si>
  <si>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</si>
  <si>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</si>
  <si>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</si>
  <si>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</si>
  <si>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</si>
  <si>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</si>
  <si>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</si>
  <si>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</si>
  <si>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</si>
  <si>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</si>
  <si>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</si>
  <si>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</si>
  <si>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</si>
  <si>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</si>
  <si>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</si>
  <si>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</si>
  <si>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</si>
  <si>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</si>
  <si>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</si>
  <si>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</si>
  <si>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</si>
  <si>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</si>
  <si>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</si>
  <si>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</si>
  <si>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Dokumen</t>
  </si>
  <si>
    <t>Persen</t>
  </si>
  <si>
    <t>Bimbingan Teknis Implementasi Peraturan Perundang-Undangan</t>
  </si>
  <si>
    <t>Laporan</t>
  </si>
  <si>
    <t>6.01.0.00.0.00.01.00</t>
  </si>
  <si>
    <t>Inspektorat</t>
  </si>
  <si>
    <t>PROGRAM PENYELENGGARAAN PENGAWASAN</t>
  </si>
  <si>
    <t>6.01.02.2.01</t>
  </si>
  <si>
    <t>Penyelenggaraan Pengawasan Internal</t>
  </si>
  <si>
    <t>6.01.02.2.01.01</t>
  </si>
  <si>
    <t>Pengawasan Kinerja Pemerintah Daerah</t>
  </si>
  <si>
    <t>6.01.02.2.01.02</t>
  </si>
  <si>
    <t>Pengawasan Keuangan Pemerintah Daerah</t>
  </si>
  <si>
    <t>6.01.02.2.01.03</t>
  </si>
  <si>
    <t>Reviu Laporan Kinerja</t>
  </si>
  <si>
    <t>6.01.02.2.01.04</t>
  </si>
  <si>
    <t>Reviu Laporan Keuangan</t>
  </si>
  <si>
    <t>6.01.02.2.01.06</t>
  </si>
  <si>
    <t>Kerjasama Pengawasan Internal</t>
  </si>
  <si>
    <t>6.01.02.2.01.07</t>
  </si>
  <si>
    <t>Monitoring dan Evaluasi Tindak Lanjut Hasil Pemeriksaan BPK RI dan Tindak Lanjut Hasil Pemeriksaan APIP</t>
  </si>
  <si>
    <t>6.01.02.2.02</t>
  </si>
  <si>
    <t>Penyelenggaraan Pengawasan dengan Tujuan Tertentu</t>
  </si>
  <si>
    <t>6.01.02.2.02.01</t>
  </si>
  <si>
    <t>Penanganan Penyelesaian Kerugian Negara/Daerah</t>
  </si>
  <si>
    <t>6.01.02.2.02.02</t>
  </si>
  <si>
    <t>Pengawasan Dengan Tujuan Tertentu</t>
  </si>
  <si>
    <t>PROGRAM PERUMUSAN KEBIJAKAN, PENDAMPINGAN DAN ASISTENSI</t>
  </si>
  <si>
    <t>6.01.03.2.01</t>
  </si>
  <si>
    <t>Perumusan Kebijakan Teknis di Bidang Pengawasan dan Fasilitasi Pengawasan</t>
  </si>
  <si>
    <t>6.01.03.2.01.01</t>
  </si>
  <si>
    <t>Perumusan Kebijakan Teknis di Bidang Pengawasan</t>
  </si>
  <si>
    <t>6.01.03.2.01.02</t>
  </si>
  <si>
    <t>Perumusan Kebijakan Teknis di Bidang Fasilitasi Pengawasan</t>
  </si>
  <si>
    <t>6.01.03.2.02</t>
  </si>
  <si>
    <t>Pendampingan dan Asistensi</t>
  </si>
  <si>
    <t>6.01.03.2.02.02</t>
  </si>
  <si>
    <t>Pendampingan, Asistensi, Verifikasi, dan Penilaian Reformasi Birokrasi</t>
  </si>
  <si>
    <t>6.01.03.2.02.03</t>
  </si>
  <si>
    <t>Koordinasi, Monitoring dan Evaluasi serta Verifikasi Pencegahan dan Pemberantasan Korupsi</t>
  </si>
  <si>
    <t>ASN</t>
  </si>
  <si>
    <t>6.01.03.2.02.04</t>
  </si>
  <si>
    <t>Pendampingan, Asistensi dan Verifikasi Penegakan Integritas</t>
  </si>
  <si>
    <t>X.XX.01.2.05.03</t>
  </si>
  <si>
    <t>Pendataan dan Pengolahan Administrasi Kepegawaian</t>
  </si>
  <si>
    <t>X.XX.01.2.05.11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</si>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</sst>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6" fillId="7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6" fillId="8" borderId="7" xfId="1" applyFont="1" applyFill="1" applyBorder="1" applyAlignment="1">
      <alignment horizontal="left" vertical="center" wrapText="1"/>
    </xf>
    <xf numFmtId="0" fontId="6" fillId="8" borderId="5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right" vertical="center" wrapText="1"/>
    </xf>
    <xf numFmtId="164" fontId="6" fillId="8" borderId="1" xfId="3" applyFont="1" applyFill="1" applyBorder="1" applyAlignment="1">
      <alignment horizontal="right" vertical="center" wrapText="1"/>
    </xf>
    <xf numFmtId="164" fontId="6" fillId="8" borderId="1" xfId="2" applyFont="1" applyFill="1" applyBorder="1" applyAlignment="1">
      <alignment horizontal="right" vertical="center" wrapText="1"/>
    </xf>
    <xf numFmtId="166" fontId="6" fillId="8" borderId="1" xfId="2" applyNumberFormat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164" fontId="7" fillId="0" borderId="1" xfId="2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2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7" fillId="12" borderId="1" xfId="1" applyFont="1" applyFill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/>
    </xf>
    <xf numFmtId="166" fontId="6" fillId="0" borderId="5" xfId="1" applyNumberFormat="1" applyFont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21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39" sqref="C139"/>
    </sheetView>
  </sheetViews>
  <sheetFormatPr defaultColWidth="9" defaultRowHeight="15" outlineLevelRow="4" outlineLevelCol="1" x14ac:dyDescent="0.2"/>
  <cols>
    <col min="1" max="1" width="24.5" style="56" customWidth="1"/>
    <col min="2" max="2" width="6.25" style="56" hidden="1" customWidth="1"/>
    <col min="3" max="3" width="45" style="56" customWidth="1"/>
    <col min="4" max="4" width="20.75" style="56" hidden="1" customWidth="1" outlineLevel="1"/>
    <col min="5" max="5" width="18.625" style="56" hidden="1" customWidth="1" outlineLevel="1"/>
    <col min="6" max="6" width="49.25" style="56" hidden="1" customWidth="1" outlineLevel="1"/>
    <col min="7" max="7" width="20.25" style="56" hidden="1" customWidth="1" collapsed="1"/>
    <col min="8" max="8" width="11.75" style="56" hidden="1" customWidth="1"/>
    <col min="9" max="9" width="11.25" style="65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57" hidden="1" customWidth="1"/>
    <col min="17" max="17" width="11.25" style="56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56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5" t="s">
        <v>0</v>
      </c>
      <c r="B1" s="75"/>
      <c r="C1" s="75" t="s">
        <v>1</v>
      </c>
      <c r="D1" s="73" t="s">
        <v>2</v>
      </c>
      <c r="E1" s="73" t="s">
        <v>3</v>
      </c>
      <c r="F1" s="73" t="s">
        <v>4</v>
      </c>
      <c r="G1" s="73" t="s">
        <v>5</v>
      </c>
      <c r="H1" s="73" t="s">
        <v>6</v>
      </c>
      <c r="I1" s="73" t="s">
        <v>7</v>
      </c>
      <c r="J1" s="75" t="s">
        <v>8</v>
      </c>
      <c r="K1" s="75"/>
      <c r="L1" s="75"/>
      <c r="M1" s="75"/>
      <c r="N1" s="75"/>
      <c r="O1" s="75"/>
      <c r="P1" s="76" t="s">
        <v>9</v>
      </c>
      <c r="Q1" s="73" t="s">
        <v>10</v>
      </c>
      <c r="R1" s="80" t="s">
        <v>11</v>
      </c>
      <c r="S1" s="81"/>
      <c r="T1" s="81"/>
      <c r="U1" s="81"/>
      <c r="V1" s="81"/>
      <c r="W1" s="82"/>
      <c r="X1" s="73" t="s">
        <v>10</v>
      </c>
      <c r="Y1" s="75" t="s">
        <v>12</v>
      </c>
      <c r="Z1" s="75"/>
      <c r="AA1" s="75"/>
      <c r="AB1" s="75"/>
      <c r="AC1" s="75"/>
      <c r="AD1" s="75"/>
      <c r="AE1" s="83" t="s">
        <v>13</v>
      </c>
      <c r="AF1" s="83"/>
      <c r="AG1" s="83"/>
      <c r="AH1" s="83"/>
      <c r="AI1" s="83"/>
      <c r="AJ1" s="83"/>
      <c r="AK1" s="83"/>
      <c r="AL1" s="83"/>
      <c r="AM1" s="83"/>
      <c r="AN1" s="84" t="s">
        <v>14</v>
      </c>
      <c r="AO1" s="84"/>
      <c r="AP1" s="84"/>
      <c r="AQ1" s="84"/>
      <c r="AR1" s="84"/>
      <c r="AS1" s="84"/>
      <c r="AT1" s="84"/>
      <c r="AU1" s="84"/>
      <c r="AV1" s="84"/>
      <c r="AW1" s="85" t="s">
        <v>15</v>
      </c>
      <c r="AX1" s="85"/>
      <c r="AY1" s="85"/>
      <c r="AZ1" s="85"/>
      <c r="BA1" s="85"/>
      <c r="BB1" s="85"/>
      <c r="BC1" s="85"/>
      <c r="BD1" s="85"/>
      <c r="BE1" s="85"/>
      <c r="BF1" s="78" t="s">
        <v>132</v>
      </c>
      <c r="BG1" s="78"/>
      <c r="BH1" s="78"/>
      <c r="BI1" s="78"/>
      <c r="BJ1" s="78"/>
      <c r="BK1" s="78"/>
      <c r="BL1" s="78"/>
      <c r="BM1" s="78"/>
      <c r="BN1" s="78"/>
      <c r="BO1" s="79" t="s">
        <v>16</v>
      </c>
      <c r="BP1" s="79"/>
      <c r="BQ1" s="79"/>
      <c r="BR1" s="79"/>
      <c r="BS1" s="79"/>
      <c r="BT1" s="79"/>
      <c r="BU1" s="79"/>
      <c r="BV1" s="79"/>
      <c r="BW1" s="79"/>
      <c r="BX1" s="71" t="s">
        <v>131</v>
      </c>
      <c r="BY1" s="71" t="s">
        <v>133</v>
      </c>
      <c r="BZ1" s="71" t="s">
        <v>134</v>
      </c>
    </row>
    <row r="2" spans="1:78" ht="30.6" customHeight="1" thickBot="1" x14ac:dyDescent="0.25">
      <c r="A2" s="75"/>
      <c r="B2" s="75"/>
      <c r="C2" s="75"/>
      <c r="D2" s="74"/>
      <c r="E2" s="74"/>
      <c r="F2" s="74"/>
      <c r="G2" s="74"/>
      <c r="H2" s="74"/>
      <c r="I2" s="74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7"/>
      <c r="Q2" s="74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4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2"/>
      <c r="BY2" s="72"/>
      <c r="BZ2" s="72"/>
    </row>
    <row r="3" spans="1:78" s="45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89</v>
      </c>
      <c r="B4" s="14">
        <f t="shared" ref="B4:B59" si="0">LEN(A4)</f>
        <v>20</v>
      </c>
      <c r="C4" s="15" t="s">
        <v>90</v>
      </c>
      <c r="D4" s="17">
        <f>SUM(D5,D35,D66)</f>
        <v>5183789000</v>
      </c>
      <c r="E4" s="17">
        <f>SUM(E5,E35,E66)</f>
        <v>0</v>
      </c>
      <c r="F4" s="64"/>
      <c r="G4" s="17">
        <f t="shared" ref="G4:G38" si="1">D4-E4</f>
        <v>5183789000</v>
      </c>
      <c r="H4" s="58"/>
      <c r="I4" s="17"/>
      <c r="J4" s="16">
        <f>SUM(J5,J35,J66)</f>
        <v>5799980000</v>
      </c>
      <c r="K4" s="16">
        <f>SUM(K5,K35,K66)</f>
        <v>0</v>
      </c>
      <c r="L4" s="16">
        <f>SUM(L5,L35,L66)</f>
        <v>0</v>
      </c>
      <c r="M4" s="16">
        <f>SUM(M5,M35,M66)</f>
        <v>0</v>
      </c>
      <c r="N4" s="16">
        <f>SUM(N5,N35,N66)</f>
        <v>0</v>
      </c>
      <c r="O4" s="16">
        <f t="shared" ref="O4:O64" si="2">SUM(J4:N4)</f>
        <v>5799980000</v>
      </c>
      <c r="P4" s="18">
        <f t="shared" ref="P4:P38" si="3">O4-D4</f>
        <v>616191000</v>
      </c>
      <c r="Q4" s="17"/>
      <c r="R4" s="16">
        <f>SUM(R5,R35,R66)</f>
        <v>5991693000</v>
      </c>
      <c r="S4" s="16">
        <f>SUM(S5,S35,S66)</f>
        <v>0</v>
      </c>
      <c r="T4" s="16">
        <f>SUM(T5,T35,T66)</f>
        <v>0</v>
      </c>
      <c r="U4" s="16">
        <f>SUM(U5,U35,U66)</f>
        <v>0</v>
      </c>
      <c r="V4" s="16">
        <f>SUM(V5,V35,V66)</f>
        <v>0</v>
      </c>
      <c r="W4" s="16">
        <f t="shared" ref="W4:W64" si="4">SUM(R4:V4)</f>
        <v>5991693000</v>
      </c>
      <c r="X4" s="17"/>
      <c r="Y4" s="16">
        <f>SUM(Y5,Y35,Y66)</f>
        <v>5988092800</v>
      </c>
      <c r="Z4" s="16">
        <f>SUM(Z5,Z35,Z66)</f>
        <v>0</v>
      </c>
      <c r="AA4" s="16">
        <f>SUM(AA5,AA35,AA66)</f>
        <v>0</v>
      </c>
      <c r="AB4" s="16">
        <f>SUM(AB5,AB35,AB66)</f>
        <v>0</v>
      </c>
      <c r="AC4" s="16">
        <f>SUM(AC5,AC35,AC66)</f>
        <v>0</v>
      </c>
      <c r="AD4" s="16">
        <f t="shared" ref="AD4:AD11" si="5">SUM(Y4:AC4)</f>
        <v>5988092800</v>
      </c>
      <c r="AE4" s="16">
        <f t="shared" ref="AE4:AL4" si="6">SUM(AE5,AE35,AE66)</f>
        <v>5314460000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0</v>
      </c>
      <c r="AK4" s="16">
        <f t="shared" si="6"/>
        <v>0</v>
      </c>
      <c r="AL4" s="16">
        <f t="shared" si="6"/>
        <v>0</v>
      </c>
      <c r="AM4" s="16">
        <f t="shared" ref="AM4:AM11" si="7">SUM(AE4:AL4)</f>
        <v>5314460000</v>
      </c>
      <c r="AN4" s="16">
        <f t="shared" ref="AN4:AU4" si="8">SUM(AN5,AN35,AN66)</f>
        <v>5314460000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0</v>
      </c>
      <c r="AT4" s="16">
        <f t="shared" si="8"/>
        <v>0</v>
      </c>
      <c r="AU4" s="16">
        <f t="shared" si="8"/>
        <v>0</v>
      </c>
      <c r="AV4" s="16">
        <f t="shared" ref="AV4:AV11" si="9">SUM(AN4:AU4)</f>
        <v>5314460000</v>
      </c>
      <c r="AW4" s="16">
        <f t="shared" ref="AW4:BD4" si="10">SUM(AW5,AW35,AW66)</f>
        <v>5338460000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0</v>
      </c>
      <c r="BB4" s="16">
        <f t="shared" si="10"/>
        <v>0</v>
      </c>
      <c r="BC4" s="16">
        <f t="shared" si="10"/>
        <v>0</v>
      </c>
      <c r="BD4" s="16">
        <f t="shared" si="10"/>
        <v>0</v>
      </c>
      <c r="BE4" s="16">
        <f t="shared" ref="BE4:BE11" si="11">SUM(AW4:BD4)</f>
        <v>5338460000</v>
      </c>
      <c r="BF4" s="16">
        <f t="shared" ref="BF4:BM4" si="12">SUM(BF5,BF35,BF66)</f>
        <v>5338460000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0</v>
      </c>
      <c r="BL4" s="16">
        <f t="shared" si="12"/>
        <v>0</v>
      </c>
      <c r="BM4" s="16">
        <f t="shared" si="12"/>
        <v>0</v>
      </c>
      <c r="BN4" s="16">
        <f t="shared" ref="BN4:BN11" si="13">SUM(BF4:BM4)</f>
        <v>5338460000</v>
      </c>
      <c r="BO4" s="16">
        <f t="shared" ref="BO4:BV4" si="14">SUM(BO5,BO35,BO66)</f>
        <v>5488460000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0</v>
      </c>
      <c r="BT4" s="16">
        <f t="shared" si="14"/>
        <v>0</v>
      </c>
      <c r="BU4" s="16">
        <f t="shared" si="14"/>
        <v>0</v>
      </c>
      <c r="BV4" s="16">
        <f t="shared" si="14"/>
        <v>0</v>
      </c>
      <c r="BW4" s="16">
        <f t="shared" ref="BW4:BW11" si="15">SUM(BO4:BV4)</f>
        <v>5488460000</v>
      </c>
      <c r="BX4" s="16">
        <f t="shared" ref="BX4" si="16">SUM(BX5,BX35,BX66)</f>
        <v>5488460000</v>
      </c>
      <c r="BY4" s="16">
        <f t="shared" ref="BY4:BY41" si="17">BX4-BW4</f>
        <v>0</v>
      </c>
      <c r="BZ4" s="16"/>
    </row>
    <row r="5" spans="1:78" ht="32.25" outlineLevel="1" thickBot="1" x14ac:dyDescent="0.25">
      <c r="A5" s="19">
        <v>0.25071759259259258</v>
      </c>
      <c r="B5" s="20">
        <f t="shared" si="0"/>
        <v>17</v>
      </c>
      <c r="C5" s="21" t="s">
        <v>91</v>
      </c>
      <c r="D5" s="23">
        <f>SUM(D6,D28)</f>
        <v>156635000</v>
      </c>
      <c r="E5" s="23">
        <f>SUM(E6,E28)</f>
        <v>0</v>
      </c>
      <c r="F5" s="61"/>
      <c r="G5" s="23">
        <f t="shared" si="1"/>
        <v>156635000</v>
      </c>
      <c r="H5" s="59"/>
      <c r="I5" s="23"/>
      <c r="J5" s="22">
        <f>SUM(J6,J28)</f>
        <v>112500000</v>
      </c>
      <c r="K5" s="22">
        <f>SUM(K6,K28)</f>
        <v>0</v>
      </c>
      <c r="L5" s="22">
        <f>SUM(L6,L28)</f>
        <v>0</v>
      </c>
      <c r="M5" s="22">
        <f>SUM(M6,M28)</f>
        <v>0</v>
      </c>
      <c r="N5" s="22">
        <f>SUM(N6,N28)</f>
        <v>0</v>
      </c>
      <c r="O5" s="22">
        <f t="shared" si="2"/>
        <v>112500000</v>
      </c>
      <c r="P5" s="24">
        <f t="shared" si="3"/>
        <v>-44135000</v>
      </c>
      <c r="Q5" s="23"/>
      <c r="R5" s="22">
        <f>SUM(R6,R28)</f>
        <v>117000000</v>
      </c>
      <c r="S5" s="22">
        <f>SUM(S6,S28)</f>
        <v>0</v>
      </c>
      <c r="T5" s="22">
        <f>SUM(T6,T28)</f>
        <v>0</v>
      </c>
      <c r="U5" s="22">
        <f>SUM(U6,U28)</f>
        <v>0</v>
      </c>
      <c r="V5" s="22">
        <f>SUM(V6,V28)</f>
        <v>0</v>
      </c>
      <c r="W5" s="22">
        <f t="shared" si="4"/>
        <v>117000000</v>
      </c>
      <c r="X5" s="23"/>
      <c r="Y5" s="22">
        <f>SUM(Y6,Y28)</f>
        <v>127000000</v>
      </c>
      <c r="Z5" s="22">
        <f>SUM(Z6,Z28)</f>
        <v>0</v>
      </c>
      <c r="AA5" s="22">
        <f>SUM(AA6,AA28)</f>
        <v>0</v>
      </c>
      <c r="AB5" s="22">
        <f>SUM(AB6,AB28)</f>
        <v>0</v>
      </c>
      <c r="AC5" s="22">
        <f>SUM(AC6,AC28)</f>
        <v>0</v>
      </c>
      <c r="AD5" s="22">
        <f t="shared" si="5"/>
        <v>127000000</v>
      </c>
      <c r="AE5" s="22">
        <f t="shared" ref="AE5:AL5" si="18">SUM(AE6,AE28)</f>
        <v>127000000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127000000</v>
      </c>
      <c r="AN5" s="22">
        <f t="shared" ref="AN5:AU5" si="19">SUM(AN6,AN28)</f>
        <v>127000000</v>
      </c>
      <c r="AO5" s="22">
        <f t="shared" si="19"/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0</v>
      </c>
      <c r="AT5" s="22">
        <f t="shared" si="19"/>
        <v>0</v>
      </c>
      <c r="AU5" s="22">
        <f t="shared" si="19"/>
        <v>0</v>
      </c>
      <c r="AV5" s="22">
        <f t="shared" si="9"/>
        <v>127000000</v>
      </c>
      <c r="AW5" s="22">
        <f t="shared" ref="AW5:BD5" si="20">SUM(AW6,AW28)</f>
        <v>127000000</v>
      </c>
      <c r="AX5" s="22">
        <f t="shared" si="20"/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0</v>
      </c>
      <c r="BC5" s="22">
        <f t="shared" si="20"/>
        <v>0</v>
      </c>
      <c r="BD5" s="22">
        <f t="shared" si="20"/>
        <v>0</v>
      </c>
      <c r="BE5" s="22">
        <f t="shared" si="11"/>
        <v>127000000</v>
      </c>
      <c r="BF5" s="22">
        <f t="shared" ref="BF5:BM5" si="21">SUM(BF6,BF28)</f>
        <v>127000000</v>
      </c>
      <c r="BG5" s="22">
        <f t="shared" si="21"/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0</v>
      </c>
      <c r="BL5" s="22">
        <f t="shared" si="21"/>
        <v>0</v>
      </c>
      <c r="BM5" s="22">
        <f t="shared" si="21"/>
        <v>0</v>
      </c>
      <c r="BN5" s="22">
        <f t="shared" si="13"/>
        <v>127000000</v>
      </c>
      <c r="BO5" s="22">
        <f t="shared" ref="BO5:BV5" si="22">SUM(BO6,BO28)</f>
        <v>127000000</v>
      </c>
      <c r="BP5" s="22">
        <f t="shared" si="22"/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0</v>
      </c>
      <c r="BU5" s="22">
        <f t="shared" si="22"/>
        <v>0</v>
      </c>
      <c r="BV5" s="22">
        <f t="shared" si="22"/>
        <v>0</v>
      </c>
      <c r="BW5" s="22">
        <f t="shared" si="15"/>
        <v>127000000</v>
      </c>
      <c r="BX5" s="22">
        <f t="shared" ref="BX5" si="23">SUM(BX6,BX28)</f>
        <v>127000000</v>
      </c>
      <c r="BY5" s="22">
        <f t="shared" si="17"/>
        <v>0</v>
      </c>
      <c r="BZ5" s="22"/>
    </row>
    <row r="6" spans="1:78" ht="16.5" outlineLevel="2" thickBot="1" x14ac:dyDescent="0.25">
      <c r="A6" s="25" t="s">
        <v>92</v>
      </c>
      <c r="B6" s="26">
        <f t="shared" si="0"/>
        <v>12</v>
      </c>
      <c r="C6" s="46" t="s">
        <v>93</v>
      </c>
      <c r="D6" s="28">
        <f>SUM(D7,D11,D14,D16,D20,D24)</f>
        <v>143635000</v>
      </c>
      <c r="E6" s="28">
        <f>SUM(E7,E11,E14,E16,E20,E24)</f>
        <v>0</v>
      </c>
      <c r="F6" s="62"/>
      <c r="G6" s="28">
        <f t="shared" si="1"/>
        <v>143635000</v>
      </c>
      <c r="H6" s="60"/>
      <c r="I6" s="28"/>
      <c r="J6" s="27">
        <f>SUM(J7,J11,J14,J16,J20,J24)</f>
        <v>99500000</v>
      </c>
      <c r="K6" s="27">
        <f>SUM(K7,K11,K14,K16,K20,K24)</f>
        <v>0</v>
      </c>
      <c r="L6" s="27">
        <f>SUM(L7,L11,L14,L16,L20,L24)</f>
        <v>0</v>
      </c>
      <c r="M6" s="27">
        <f>SUM(M7,M11,M14,M16,M20,M24)</f>
        <v>0</v>
      </c>
      <c r="N6" s="27">
        <f>SUM(N7,N11,N14,N16,N20,N24)</f>
        <v>0</v>
      </c>
      <c r="O6" s="27">
        <f t="shared" si="2"/>
        <v>99500000</v>
      </c>
      <c r="P6" s="29">
        <f t="shared" si="3"/>
        <v>-44135000</v>
      </c>
      <c r="Q6" s="28"/>
      <c r="R6" s="27">
        <f>SUM(R7,R11,R14,R16,R20,R24)</f>
        <v>103000000</v>
      </c>
      <c r="S6" s="27">
        <f>SUM(S7,S11,S14,S16,S20,S24)</f>
        <v>0</v>
      </c>
      <c r="T6" s="27">
        <f>SUM(T7,T11,T14,T16,T20,T24)</f>
        <v>0</v>
      </c>
      <c r="U6" s="27">
        <f>SUM(U7,U11,U14,U16,U20,U24)</f>
        <v>0</v>
      </c>
      <c r="V6" s="27">
        <f>SUM(V7,V11,V14,V16,V20,V24)</f>
        <v>0</v>
      </c>
      <c r="W6" s="27">
        <f t="shared" si="4"/>
        <v>103000000</v>
      </c>
      <c r="X6" s="28"/>
      <c r="Y6" s="27">
        <f>SUM(Y7,Y11,Y14,Y16,Y20,Y24)</f>
        <v>116000000</v>
      </c>
      <c r="Z6" s="27">
        <f>SUM(Z7,Z11,Z14,Z16,Z20,Z24)</f>
        <v>0</v>
      </c>
      <c r="AA6" s="27">
        <f>SUM(AA7,AA11,AA14,AA16,AA20,AA24)</f>
        <v>0</v>
      </c>
      <c r="AB6" s="27">
        <f>SUM(AB7,AB11,AB14,AB16,AB20,AB24)</f>
        <v>0</v>
      </c>
      <c r="AC6" s="27">
        <f>SUM(AC7,AC11,AC14,AC16,AC20,AC24)</f>
        <v>0</v>
      </c>
      <c r="AD6" s="27">
        <f t="shared" si="5"/>
        <v>116000000</v>
      </c>
      <c r="AE6" s="27">
        <f t="shared" ref="AE6:AL6" si="24">SUM(AE7,AE11,AE14,AE16,AE20,AE24)</f>
        <v>116000000</v>
      </c>
      <c r="AF6" s="27">
        <f t="shared" si="24"/>
        <v>0</v>
      </c>
      <c r="AG6" s="27">
        <f t="shared" si="24"/>
        <v>0</v>
      </c>
      <c r="AH6" s="27">
        <f t="shared" si="24"/>
        <v>0</v>
      </c>
      <c r="AI6" s="27">
        <f t="shared" si="24"/>
        <v>0</v>
      </c>
      <c r="AJ6" s="27">
        <f t="shared" si="24"/>
        <v>0</v>
      </c>
      <c r="AK6" s="27">
        <f t="shared" si="24"/>
        <v>0</v>
      </c>
      <c r="AL6" s="27">
        <f t="shared" si="24"/>
        <v>0</v>
      </c>
      <c r="AM6" s="27">
        <f t="shared" si="7"/>
        <v>116000000</v>
      </c>
      <c r="AN6" s="27">
        <f t="shared" ref="AN6:AU6" si="25">SUM(AN7,AN11,AN14,AN16,AN20,AN24)</f>
        <v>116000000</v>
      </c>
      <c r="AO6" s="27">
        <f t="shared" si="25"/>
        <v>0</v>
      </c>
      <c r="AP6" s="27">
        <f t="shared" si="25"/>
        <v>0</v>
      </c>
      <c r="AQ6" s="27">
        <f t="shared" si="25"/>
        <v>0</v>
      </c>
      <c r="AR6" s="27">
        <f t="shared" si="25"/>
        <v>0</v>
      </c>
      <c r="AS6" s="27">
        <f t="shared" si="25"/>
        <v>0</v>
      </c>
      <c r="AT6" s="27">
        <f t="shared" si="25"/>
        <v>0</v>
      </c>
      <c r="AU6" s="27">
        <f t="shared" si="25"/>
        <v>0</v>
      </c>
      <c r="AV6" s="27">
        <f t="shared" si="9"/>
        <v>116000000</v>
      </c>
      <c r="AW6" s="27">
        <f t="shared" ref="AW6:BD6" si="26">SUM(AW7,AW11,AW14,AW16,AW20,AW24)</f>
        <v>116000000</v>
      </c>
      <c r="AX6" s="27">
        <f t="shared" si="26"/>
        <v>0</v>
      </c>
      <c r="AY6" s="27">
        <f t="shared" si="26"/>
        <v>0</v>
      </c>
      <c r="AZ6" s="27">
        <f t="shared" si="26"/>
        <v>0</v>
      </c>
      <c r="BA6" s="27">
        <f t="shared" si="26"/>
        <v>0</v>
      </c>
      <c r="BB6" s="27">
        <f t="shared" si="26"/>
        <v>0</v>
      </c>
      <c r="BC6" s="27">
        <f t="shared" si="26"/>
        <v>0</v>
      </c>
      <c r="BD6" s="27">
        <f t="shared" si="26"/>
        <v>0</v>
      </c>
      <c r="BE6" s="27">
        <f t="shared" si="11"/>
        <v>116000000</v>
      </c>
      <c r="BF6" s="27">
        <f t="shared" ref="BF6:BM6" si="27">SUM(BF7,BF11,BF14,BF16,BF20,BF24)</f>
        <v>116000000</v>
      </c>
      <c r="BG6" s="27">
        <f t="shared" si="27"/>
        <v>0</v>
      </c>
      <c r="BH6" s="27">
        <f t="shared" si="27"/>
        <v>0</v>
      </c>
      <c r="BI6" s="27">
        <f t="shared" si="27"/>
        <v>0</v>
      </c>
      <c r="BJ6" s="27">
        <f t="shared" si="27"/>
        <v>0</v>
      </c>
      <c r="BK6" s="27">
        <f t="shared" si="27"/>
        <v>0</v>
      </c>
      <c r="BL6" s="27">
        <f t="shared" si="27"/>
        <v>0</v>
      </c>
      <c r="BM6" s="27">
        <f t="shared" si="27"/>
        <v>0</v>
      </c>
      <c r="BN6" s="27">
        <f t="shared" si="13"/>
        <v>116000000</v>
      </c>
      <c r="BO6" s="27">
        <f t="shared" ref="BO6:BV6" si="28">SUM(BO7,BO11,BO14,BO16,BO20,BO24)</f>
        <v>116000000</v>
      </c>
      <c r="BP6" s="27">
        <f t="shared" si="28"/>
        <v>0</v>
      </c>
      <c r="BQ6" s="27">
        <f t="shared" si="28"/>
        <v>0</v>
      </c>
      <c r="BR6" s="27">
        <f t="shared" si="28"/>
        <v>0</v>
      </c>
      <c r="BS6" s="27">
        <f t="shared" si="28"/>
        <v>0</v>
      </c>
      <c r="BT6" s="27">
        <f t="shared" si="28"/>
        <v>0</v>
      </c>
      <c r="BU6" s="27">
        <f t="shared" si="28"/>
        <v>0</v>
      </c>
      <c r="BV6" s="27">
        <f t="shared" si="28"/>
        <v>0</v>
      </c>
      <c r="BW6" s="27">
        <f t="shared" si="15"/>
        <v>116000000</v>
      </c>
      <c r="BX6" s="27">
        <f t="shared" ref="BX6" si="29">SUM(BX7,BX11,BX14,BX16,BX20,BX24)</f>
        <v>116000000</v>
      </c>
      <c r="BY6" s="27">
        <f t="shared" si="17"/>
        <v>0</v>
      </c>
      <c r="BZ6" s="27"/>
    </row>
    <row r="7" spans="1:78" ht="16.5" outlineLevel="3" collapsed="1" thickBot="1" x14ac:dyDescent="0.25">
      <c r="A7" s="30" t="s">
        <v>94</v>
      </c>
      <c r="B7" s="31">
        <f t="shared" si="0"/>
        <v>15</v>
      </c>
      <c r="C7" s="32" t="s">
        <v>95</v>
      </c>
      <c r="D7" s="34">
        <f>SUM(D8:D10)</f>
        <v>8000000</v>
      </c>
      <c r="E7" s="34"/>
      <c r="F7" s="63"/>
      <c r="G7" s="34">
        <f t="shared" si="1"/>
        <v>8000000</v>
      </c>
      <c r="H7" s="33"/>
      <c r="I7" s="34"/>
      <c r="J7" s="34">
        <f>SUM(J8:J10)</f>
        <v>8000000</v>
      </c>
      <c r="K7" s="34">
        <f>SUM(K8:K10)</f>
        <v>0</v>
      </c>
      <c r="L7" s="34">
        <f>SUM(L8:L10)</f>
        <v>0</v>
      </c>
      <c r="M7" s="34">
        <f>SUM(M8:M10)</f>
        <v>0</v>
      </c>
      <c r="N7" s="34">
        <f>SUM(N8:N10)</f>
        <v>0</v>
      </c>
      <c r="O7" s="35">
        <f t="shared" si="2"/>
        <v>8000000</v>
      </c>
      <c r="P7" s="36">
        <f t="shared" si="3"/>
        <v>0</v>
      </c>
      <c r="Q7" s="34"/>
      <c r="R7" s="34">
        <f>SUM(R8:R10)</f>
        <v>8500000</v>
      </c>
      <c r="S7" s="34">
        <f>SUM(S8:S10)</f>
        <v>0</v>
      </c>
      <c r="T7" s="34">
        <f>SUM(T8:T10)</f>
        <v>0</v>
      </c>
      <c r="U7" s="34">
        <f>SUM(U8:U10)</f>
        <v>0</v>
      </c>
      <c r="V7" s="34">
        <f>SUM(V8:V10)</f>
        <v>0</v>
      </c>
      <c r="W7" s="35">
        <f t="shared" si="4"/>
        <v>8500000</v>
      </c>
      <c r="X7" s="34"/>
      <c r="Y7" s="34">
        <v>15000000</v>
      </c>
      <c r="Z7" s="34">
        <f>SUM(Z8:Z10)</f>
        <v>0</v>
      </c>
      <c r="AA7" s="34">
        <f>SUM(AA8:AA10)</f>
        <v>0</v>
      </c>
      <c r="AB7" s="34">
        <f>SUM(AB8:AB10)</f>
        <v>0</v>
      </c>
      <c r="AC7" s="34">
        <f>SUM(AC8:AC10)</f>
        <v>0</v>
      </c>
      <c r="AD7" s="35">
        <f t="shared" si="5"/>
        <v>15000000</v>
      </c>
      <c r="AE7" s="34">
        <v>15000000</v>
      </c>
      <c r="AF7" s="34">
        <f t="shared" ref="AF7:AL7" si="30">SUM(AF8:AF10)</f>
        <v>0</v>
      </c>
      <c r="AG7" s="34">
        <f t="shared" si="30"/>
        <v>0</v>
      </c>
      <c r="AH7" s="34">
        <f t="shared" si="30"/>
        <v>0</v>
      </c>
      <c r="AI7" s="34">
        <f t="shared" si="30"/>
        <v>0</v>
      </c>
      <c r="AJ7" s="34">
        <f t="shared" si="30"/>
        <v>0</v>
      </c>
      <c r="AK7" s="34">
        <f t="shared" si="30"/>
        <v>0</v>
      </c>
      <c r="AL7" s="34">
        <f t="shared" si="30"/>
        <v>0</v>
      </c>
      <c r="AM7" s="35">
        <f t="shared" si="7"/>
        <v>15000000</v>
      </c>
      <c r="AN7" s="34">
        <v>15000000</v>
      </c>
      <c r="AO7" s="34">
        <f t="shared" ref="AO7:AU7" si="31">SUM(AO8:AO10)</f>
        <v>0</v>
      </c>
      <c r="AP7" s="34">
        <f t="shared" si="31"/>
        <v>0</v>
      </c>
      <c r="AQ7" s="34">
        <f t="shared" si="31"/>
        <v>0</v>
      </c>
      <c r="AR7" s="34">
        <f t="shared" si="31"/>
        <v>0</v>
      </c>
      <c r="AS7" s="34">
        <f t="shared" si="31"/>
        <v>0</v>
      </c>
      <c r="AT7" s="34">
        <f t="shared" si="31"/>
        <v>0</v>
      </c>
      <c r="AU7" s="34">
        <f t="shared" si="31"/>
        <v>0</v>
      </c>
      <c r="AV7" s="35">
        <f t="shared" si="9"/>
        <v>15000000</v>
      </c>
      <c r="AW7" s="34">
        <v>15000000</v>
      </c>
      <c r="AX7" s="34">
        <f t="shared" ref="AX7:BD7" si="32">SUM(AX8:AX10)</f>
        <v>0</v>
      </c>
      <c r="AY7" s="34">
        <f t="shared" si="32"/>
        <v>0</v>
      </c>
      <c r="AZ7" s="34">
        <f t="shared" si="32"/>
        <v>0</v>
      </c>
      <c r="BA7" s="34">
        <f t="shared" si="32"/>
        <v>0</v>
      </c>
      <c r="BB7" s="34">
        <f t="shared" si="32"/>
        <v>0</v>
      </c>
      <c r="BC7" s="34">
        <f t="shared" si="32"/>
        <v>0</v>
      </c>
      <c r="BD7" s="34">
        <f t="shared" si="32"/>
        <v>0</v>
      </c>
      <c r="BE7" s="35">
        <f t="shared" si="11"/>
        <v>15000000</v>
      </c>
      <c r="BF7" s="34">
        <v>15000000</v>
      </c>
      <c r="BG7" s="34">
        <f t="shared" ref="BG7:BM7" si="33">SUM(BG8:BG10)</f>
        <v>0</v>
      </c>
      <c r="BH7" s="34">
        <f t="shared" si="33"/>
        <v>0</v>
      </c>
      <c r="BI7" s="34">
        <f t="shared" si="33"/>
        <v>0</v>
      </c>
      <c r="BJ7" s="34">
        <f t="shared" si="33"/>
        <v>0</v>
      </c>
      <c r="BK7" s="34">
        <f t="shared" si="33"/>
        <v>0</v>
      </c>
      <c r="BL7" s="34">
        <f t="shared" si="33"/>
        <v>0</v>
      </c>
      <c r="BM7" s="34">
        <f t="shared" si="33"/>
        <v>0</v>
      </c>
      <c r="BN7" s="35">
        <f t="shared" si="13"/>
        <v>15000000</v>
      </c>
      <c r="BO7" s="34">
        <v>15000000</v>
      </c>
      <c r="BP7" s="34">
        <f t="shared" ref="BP7:BV7" si="34">SUM(BP8:BP10)</f>
        <v>0</v>
      </c>
      <c r="BQ7" s="34">
        <f t="shared" si="34"/>
        <v>0</v>
      </c>
      <c r="BR7" s="34">
        <f t="shared" si="34"/>
        <v>0</v>
      </c>
      <c r="BS7" s="34">
        <f t="shared" si="34"/>
        <v>0</v>
      </c>
      <c r="BT7" s="34">
        <f t="shared" si="34"/>
        <v>0</v>
      </c>
      <c r="BU7" s="34">
        <f t="shared" si="34"/>
        <v>0</v>
      </c>
      <c r="BV7" s="34">
        <f t="shared" si="34"/>
        <v>0</v>
      </c>
      <c r="BW7" s="35">
        <f t="shared" si="15"/>
        <v>15000000</v>
      </c>
      <c r="BX7" s="35">
        <f>BW7</f>
        <v>15000000</v>
      </c>
      <c r="BY7" s="35">
        <f t="shared" si="17"/>
        <v>0</v>
      </c>
      <c r="BZ7" s="35"/>
    </row>
    <row r="8" spans="1:78" s="45" customFormat="1" ht="15.75" hidden="1" outlineLevel="4" thickBot="1" x14ac:dyDescent="0.25">
      <c r="A8" s="37"/>
      <c r="B8" s="38"/>
      <c r="C8" s="39"/>
      <c r="D8" s="41">
        <v>4000000</v>
      </c>
      <c r="E8" s="41"/>
      <c r="F8" s="41"/>
      <c r="G8" s="41">
        <f t="shared" si="1"/>
        <v>4000000</v>
      </c>
      <c r="H8" s="40" t="s">
        <v>47</v>
      </c>
      <c r="I8" s="41"/>
      <c r="J8" s="42"/>
      <c r="K8" s="42"/>
      <c r="L8" s="42"/>
      <c r="M8" s="42"/>
      <c r="N8" s="42"/>
      <c r="O8" s="42">
        <f t="shared" si="2"/>
        <v>0</v>
      </c>
      <c r="P8" s="43">
        <f t="shared" si="3"/>
        <v>-4000000</v>
      </c>
      <c r="Q8" s="41"/>
      <c r="R8" s="42"/>
      <c r="S8" s="42"/>
      <c r="T8" s="42"/>
      <c r="U8" s="42"/>
      <c r="V8" s="42"/>
      <c r="W8" s="42">
        <f t="shared" si="4"/>
        <v>0</v>
      </c>
      <c r="X8" s="41"/>
      <c r="Y8" s="42"/>
      <c r="Z8" s="42"/>
      <c r="AA8" s="42"/>
      <c r="AB8" s="42"/>
      <c r="AC8" s="42"/>
      <c r="AD8" s="42">
        <f t="shared" si="5"/>
        <v>0</v>
      </c>
      <c r="AE8" s="42"/>
      <c r="AF8" s="42"/>
      <c r="AG8" s="42"/>
      <c r="AH8" s="42"/>
      <c r="AI8" s="42"/>
      <c r="AJ8" s="42"/>
      <c r="AK8" s="42"/>
      <c r="AL8" s="42"/>
      <c r="AM8" s="42">
        <f t="shared" si="7"/>
        <v>0</v>
      </c>
      <c r="AN8" s="42"/>
      <c r="AO8" s="42"/>
      <c r="AP8" s="42"/>
      <c r="AQ8" s="42"/>
      <c r="AR8" s="42"/>
      <c r="AS8" s="42"/>
      <c r="AT8" s="42"/>
      <c r="AU8" s="42"/>
      <c r="AV8" s="42">
        <f t="shared" si="9"/>
        <v>0</v>
      </c>
      <c r="AW8" s="42"/>
      <c r="AX8" s="42"/>
      <c r="AY8" s="42"/>
      <c r="AZ8" s="42"/>
      <c r="BA8" s="42"/>
      <c r="BB8" s="42"/>
      <c r="BC8" s="42"/>
      <c r="BD8" s="42"/>
      <c r="BE8" s="42">
        <f t="shared" si="11"/>
        <v>0</v>
      </c>
      <c r="BF8" s="42"/>
      <c r="BG8" s="42"/>
      <c r="BH8" s="42"/>
      <c r="BI8" s="42"/>
      <c r="BJ8" s="42"/>
      <c r="BK8" s="42"/>
      <c r="BL8" s="42"/>
      <c r="BM8" s="42"/>
      <c r="BN8" s="42">
        <f t="shared" si="13"/>
        <v>0</v>
      </c>
      <c r="BO8" s="42"/>
      <c r="BP8" s="42"/>
      <c r="BQ8" s="42"/>
      <c r="BR8" s="42"/>
      <c r="BS8" s="42"/>
      <c r="BT8" s="42"/>
      <c r="BU8" s="42"/>
      <c r="BV8" s="42"/>
      <c r="BW8" s="42">
        <f t="shared" si="15"/>
        <v>0</v>
      </c>
      <c r="BX8" s="42"/>
      <c r="BY8" s="42">
        <f t="shared" si="17"/>
        <v>0</v>
      </c>
      <c r="BZ8" s="42"/>
    </row>
    <row r="9" spans="1:78" s="45" customFormat="1" ht="15.75" hidden="1" outlineLevel="4" thickBot="1" x14ac:dyDescent="0.25">
      <c r="A9" s="37"/>
      <c r="B9" s="38"/>
      <c r="C9" s="39"/>
      <c r="D9" s="41">
        <v>4000000</v>
      </c>
      <c r="E9" s="41"/>
      <c r="F9" s="41"/>
      <c r="G9" s="41">
        <f t="shared" si="1"/>
        <v>4000000</v>
      </c>
      <c r="H9" s="40" t="s">
        <v>47</v>
      </c>
      <c r="I9" s="41"/>
      <c r="J9" s="42"/>
      <c r="K9" s="42"/>
      <c r="L9" s="42"/>
      <c r="M9" s="42"/>
      <c r="N9" s="42"/>
      <c r="O9" s="42">
        <f t="shared" si="2"/>
        <v>0</v>
      </c>
      <c r="P9" s="43">
        <f t="shared" si="3"/>
        <v>-4000000</v>
      </c>
      <c r="Q9" s="41"/>
      <c r="R9" s="42"/>
      <c r="S9" s="42"/>
      <c r="T9" s="42"/>
      <c r="U9" s="42"/>
      <c r="V9" s="42"/>
      <c r="W9" s="42">
        <f t="shared" si="4"/>
        <v>0</v>
      </c>
      <c r="X9" s="41"/>
      <c r="Y9" s="42"/>
      <c r="Z9" s="42"/>
      <c r="AA9" s="42"/>
      <c r="AB9" s="42"/>
      <c r="AC9" s="42"/>
      <c r="AD9" s="42">
        <f t="shared" si="5"/>
        <v>0</v>
      </c>
      <c r="AE9" s="42"/>
      <c r="AF9" s="42"/>
      <c r="AG9" s="42"/>
      <c r="AH9" s="42"/>
      <c r="AI9" s="42"/>
      <c r="AJ9" s="42"/>
      <c r="AK9" s="42"/>
      <c r="AL9" s="42"/>
      <c r="AM9" s="42">
        <f t="shared" si="7"/>
        <v>0</v>
      </c>
      <c r="AN9" s="42"/>
      <c r="AO9" s="42"/>
      <c r="AP9" s="42"/>
      <c r="AQ9" s="42"/>
      <c r="AR9" s="42"/>
      <c r="AS9" s="42"/>
      <c r="AT9" s="42"/>
      <c r="AU9" s="42"/>
      <c r="AV9" s="42">
        <f t="shared" si="9"/>
        <v>0</v>
      </c>
      <c r="AW9" s="42"/>
      <c r="AX9" s="42"/>
      <c r="AY9" s="42"/>
      <c r="AZ9" s="42"/>
      <c r="BA9" s="42"/>
      <c r="BB9" s="42"/>
      <c r="BC9" s="42"/>
      <c r="BD9" s="42"/>
      <c r="BE9" s="42">
        <f t="shared" si="11"/>
        <v>0</v>
      </c>
      <c r="BF9" s="42"/>
      <c r="BG9" s="42"/>
      <c r="BH9" s="42"/>
      <c r="BI9" s="42"/>
      <c r="BJ9" s="42"/>
      <c r="BK9" s="42"/>
      <c r="BL9" s="42"/>
      <c r="BM9" s="42"/>
      <c r="BN9" s="42">
        <f t="shared" si="13"/>
        <v>0</v>
      </c>
      <c r="BO9" s="42"/>
      <c r="BP9" s="42"/>
      <c r="BQ9" s="42"/>
      <c r="BR9" s="42"/>
      <c r="BS9" s="42"/>
      <c r="BT9" s="42"/>
      <c r="BU9" s="42"/>
      <c r="BV9" s="42"/>
      <c r="BW9" s="42">
        <f t="shared" si="15"/>
        <v>0</v>
      </c>
      <c r="BX9" s="42"/>
      <c r="BY9" s="42">
        <f t="shared" si="17"/>
        <v>0</v>
      </c>
      <c r="BZ9" s="42"/>
    </row>
    <row r="10" spans="1:78" ht="15.75" hidden="1" outlineLevel="4" thickBot="1" x14ac:dyDescent="0.25">
      <c r="A10" s="37"/>
      <c r="B10" s="38">
        <f t="shared" si="0"/>
        <v>0</v>
      </c>
      <c r="C10" s="54"/>
      <c r="D10" s="41"/>
      <c r="E10" s="41"/>
      <c r="F10" s="41"/>
      <c r="G10" s="41">
        <f t="shared" si="1"/>
        <v>0</v>
      </c>
      <c r="H10" s="40" t="s">
        <v>47</v>
      </c>
      <c r="I10" s="41">
        <v>64</v>
      </c>
      <c r="J10" s="55">
        <f>19000000-11000000</f>
        <v>8000000</v>
      </c>
      <c r="K10" s="42"/>
      <c r="L10" s="42"/>
      <c r="M10" s="42"/>
      <c r="N10" s="42"/>
      <c r="O10" s="66">
        <f t="shared" si="2"/>
        <v>8000000</v>
      </c>
      <c r="P10" s="43">
        <f t="shared" si="3"/>
        <v>8000000</v>
      </c>
      <c r="Q10" s="41">
        <v>64</v>
      </c>
      <c r="R10" s="42">
        <f>19950000-11450000</f>
        <v>8500000</v>
      </c>
      <c r="S10" s="42"/>
      <c r="T10" s="42"/>
      <c r="U10" s="42"/>
      <c r="V10" s="42"/>
      <c r="W10" s="66">
        <f t="shared" si="4"/>
        <v>8500000</v>
      </c>
      <c r="X10" s="41"/>
      <c r="Y10" s="42"/>
      <c r="Z10" s="42"/>
      <c r="AA10" s="42"/>
      <c r="AB10" s="42"/>
      <c r="AC10" s="42"/>
      <c r="AD10" s="66">
        <f t="shared" si="5"/>
        <v>0</v>
      </c>
      <c r="AE10" s="42"/>
      <c r="AF10" s="42"/>
      <c r="AG10" s="42"/>
      <c r="AH10" s="42"/>
      <c r="AI10" s="42"/>
      <c r="AJ10" s="42"/>
      <c r="AK10" s="42"/>
      <c r="AL10" s="42"/>
      <c r="AM10" s="66">
        <f t="shared" si="7"/>
        <v>0</v>
      </c>
      <c r="AN10" s="42"/>
      <c r="AO10" s="42"/>
      <c r="AP10" s="42"/>
      <c r="AQ10" s="42"/>
      <c r="AR10" s="42"/>
      <c r="AS10" s="42"/>
      <c r="AT10" s="42"/>
      <c r="AU10" s="42"/>
      <c r="AV10" s="66">
        <f t="shared" si="9"/>
        <v>0</v>
      </c>
      <c r="AW10" s="42"/>
      <c r="AX10" s="42"/>
      <c r="AY10" s="42"/>
      <c r="AZ10" s="42"/>
      <c r="BA10" s="42"/>
      <c r="BB10" s="42"/>
      <c r="BC10" s="42"/>
      <c r="BD10" s="42"/>
      <c r="BE10" s="66">
        <f t="shared" si="11"/>
        <v>0</v>
      </c>
      <c r="BF10" s="42"/>
      <c r="BG10" s="42"/>
      <c r="BH10" s="42"/>
      <c r="BI10" s="42"/>
      <c r="BJ10" s="42"/>
      <c r="BK10" s="42"/>
      <c r="BL10" s="42"/>
      <c r="BM10" s="42"/>
      <c r="BN10" s="66">
        <f t="shared" si="13"/>
        <v>0</v>
      </c>
      <c r="BO10" s="42"/>
      <c r="BP10" s="42"/>
      <c r="BQ10" s="42"/>
      <c r="BR10" s="42"/>
      <c r="BS10" s="42"/>
      <c r="BT10" s="42"/>
      <c r="BU10" s="42"/>
      <c r="BV10" s="42"/>
      <c r="BW10" s="66">
        <f t="shared" si="15"/>
        <v>0</v>
      </c>
      <c r="BX10" s="42"/>
      <c r="BY10" s="42">
        <f t="shared" si="17"/>
        <v>0</v>
      </c>
      <c r="BZ10" s="42"/>
    </row>
    <row r="11" spans="1:78" ht="16.5" outlineLevel="3" collapsed="1" thickBot="1" x14ac:dyDescent="0.25">
      <c r="A11" s="30" t="s">
        <v>96</v>
      </c>
      <c r="B11" s="31">
        <f t="shared" si="0"/>
        <v>15</v>
      </c>
      <c r="C11" s="32" t="s">
        <v>97</v>
      </c>
      <c r="D11" s="34">
        <f>SUM(D12:D13)</f>
        <v>9000000</v>
      </c>
      <c r="E11" s="34"/>
      <c r="F11" s="63"/>
      <c r="G11" s="34">
        <f t="shared" si="1"/>
        <v>9000000</v>
      </c>
      <c r="H11" s="33"/>
      <c r="I11" s="34"/>
      <c r="J11" s="34">
        <f>SUM(J12:J13)</f>
        <v>9000000</v>
      </c>
      <c r="K11" s="34">
        <f>SUM(K12:K13)</f>
        <v>0</v>
      </c>
      <c r="L11" s="34">
        <f>SUM(L12:L13)</f>
        <v>0</v>
      </c>
      <c r="M11" s="34">
        <f>SUM(M12:M13)</f>
        <v>0</v>
      </c>
      <c r="N11" s="34">
        <f>SUM(N12:N13)</f>
        <v>0</v>
      </c>
      <c r="O11" s="35">
        <f t="shared" si="2"/>
        <v>9000000</v>
      </c>
      <c r="P11" s="36">
        <f t="shared" si="3"/>
        <v>0</v>
      </c>
      <c r="Q11" s="34"/>
      <c r="R11" s="34">
        <f>SUM(R12:R13)</f>
        <v>9000000</v>
      </c>
      <c r="S11" s="34">
        <f>SUM(S12:S13)</f>
        <v>0</v>
      </c>
      <c r="T11" s="34">
        <f>SUM(T12:T13)</f>
        <v>0</v>
      </c>
      <c r="U11" s="34">
        <f>SUM(U12:U13)</f>
        <v>0</v>
      </c>
      <c r="V11" s="34">
        <f>SUM(V12:V13)</f>
        <v>0</v>
      </c>
      <c r="W11" s="35">
        <f t="shared" si="4"/>
        <v>9000000</v>
      </c>
      <c r="X11" s="34"/>
      <c r="Y11" s="34">
        <v>15000000</v>
      </c>
      <c r="Z11" s="34">
        <f>SUM(Z12:Z13)</f>
        <v>0</v>
      </c>
      <c r="AA11" s="34">
        <f>SUM(AA12:AA13)</f>
        <v>0</v>
      </c>
      <c r="AB11" s="34">
        <f>SUM(AB12:AB13)</f>
        <v>0</v>
      </c>
      <c r="AC11" s="34">
        <f>SUM(AC12:AC13)</f>
        <v>0</v>
      </c>
      <c r="AD11" s="35">
        <f t="shared" si="5"/>
        <v>15000000</v>
      </c>
      <c r="AE11" s="34">
        <v>15000000</v>
      </c>
      <c r="AF11" s="34">
        <f t="shared" ref="AF11:AL11" si="35">SUM(AF12:AF13)</f>
        <v>0</v>
      </c>
      <c r="AG11" s="34">
        <f t="shared" si="35"/>
        <v>0</v>
      </c>
      <c r="AH11" s="34">
        <f t="shared" si="35"/>
        <v>0</v>
      </c>
      <c r="AI11" s="34">
        <f t="shared" si="35"/>
        <v>0</v>
      </c>
      <c r="AJ11" s="34">
        <f t="shared" si="35"/>
        <v>0</v>
      </c>
      <c r="AK11" s="34">
        <f t="shared" si="35"/>
        <v>0</v>
      </c>
      <c r="AL11" s="34">
        <f t="shared" si="35"/>
        <v>0</v>
      </c>
      <c r="AM11" s="35">
        <f t="shared" si="7"/>
        <v>15000000</v>
      </c>
      <c r="AN11" s="34">
        <v>15000000</v>
      </c>
      <c r="AO11" s="34">
        <f t="shared" ref="AO11:AU11" si="36">SUM(AO12:AO13)</f>
        <v>0</v>
      </c>
      <c r="AP11" s="34">
        <f t="shared" si="36"/>
        <v>0</v>
      </c>
      <c r="AQ11" s="34">
        <f t="shared" si="36"/>
        <v>0</v>
      </c>
      <c r="AR11" s="34">
        <f t="shared" si="36"/>
        <v>0</v>
      </c>
      <c r="AS11" s="34">
        <f t="shared" si="36"/>
        <v>0</v>
      </c>
      <c r="AT11" s="34">
        <f t="shared" si="36"/>
        <v>0</v>
      </c>
      <c r="AU11" s="34">
        <f t="shared" si="36"/>
        <v>0</v>
      </c>
      <c r="AV11" s="35">
        <f t="shared" si="9"/>
        <v>15000000</v>
      </c>
      <c r="AW11" s="34">
        <v>15000000</v>
      </c>
      <c r="AX11" s="34">
        <f t="shared" ref="AX11:BD11" si="37">SUM(AX12:AX13)</f>
        <v>0</v>
      </c>
      <c r="AY11" s="34">
        <f t="shared" si="37"/>
        <v>0</v>
      </c>
      <c r="AZ11" s="34">
        <f t="shared" si="37"/>
        <v>0</v>
      </c>
      <c r="BA11" s="34">
        <f t="shared" si="37"/>
        <v>0</v>
      </c>
      <c r="BB11" s="34">
        <f t="shared" si="37"/>
        <v>0</v>
      </c>
      <c r="BC11" s="34">
        <f t="shared" si="37"/>
        <v>0</v>
      </c>
      <c r="BD11" s="34">
        <f t="shared" si="37"/>
        <v>0</v>
      </c>
      <c r="BE11" s="35">
        <f t="shared" si="11"/>
        <v>15000000</v>
      </c>
      <c r="BF11" s="34">
        <v>15000000</v>
      </c>
      <c r="BG11" s="34">
        <f t="shared" ref="BG11:BM11" si="38">SUM(BG12:BG13)</f>
        <v>0</v>
      </c>
      <c r="BH11" s="34">
        <f t="shared" si="38"/>
        <v>0</v>
      </c>
      <c r="BI11" s="34">
        <f t="shared" si="38"/>
        <v>0</v>
      </c>
      <c r="BJ11" s="34">
        <f t="shared" si="38"/>
        <v>0</v>
      </c>
      <c r="BK11" s="34">
        <f t="shared" si="38"/>
        <v>0</v>
      </c>
      <c r="BL11" s="34">
        <f t="shared" si="38"/>
        <v>0</v>
      </c>
      <c r="BM11" s="34">
        <f t="shared" si="38"/>
        <v>0</v>
      </c>
      <c r="BN11" s="35">
        <f t="shared" si="13"/>
        <v>15000000</v>
      </c>
      <c r="BO11" s="34">
        <v>15000000</v>
      </c>
      <c r="BP11" s="34">
        <f t="shared" ref="BP11:BV11" si="39">SUM(BP12:BP13)</f>
        <v>0</v>
      </c>
      <c r="BQ11" s="34">
        <f t="shared" si="39"/>
        <v>0</v>
      </c>
      <c r="BR11" s="34">
        <f t="shared" si="39"/>
        <v>0</v>
      </c>
      <c r="BS11" s="34">
        <f t="shared" si="39"/>
        <v>0</v>
      </c>
      <c r="BT11" s="34">
        <f t="shared" si="39"/>
        <v>0</v>
      </c>
      <c r="BU11" s="34">
        <f t="shared" si="39"/>
        <v>0</v>
      </c>
      <c r="BV11" s="34">
        <f t="shared" si="39"/>
        <v>0</v>
      </c>
      <c r="BW11" s="35">
        <f t="shared" si="15"/>
        <v>15000000</v>
      </c>
      <c r="BX11" s="35">
        <f>BW11</f>
        <v>15000000</v>
      </c>
      <c r="BY11" s="35">
        <f t="shared" si="17"/>
        <v>0</v>
      </c>
      <c r="BZ11" s="35"/>
    </row>
    <row r="12" spans="1:78" s="45" customFormat="1" ht="16.5" hidden="1" outlineLevel="4" thickBot="1" x14ac:dyDescent="0.25">
      <c r="A12" s="37"/>
      <c r="B12" s="38"/>
      <c r="C12" s="39"/>
      <c r="D12" s="41">
        <v>9000000</v>
      </c>
      <c r="E12" s="41"/>
      <c r="F12" s="41"/>
      <c r="G12" s="41">
        <f t="shared" si="1"/>
        <v>9000000</v>
      </c>
      <c r="H12" s="49"/>
      <c r="I12" s="50"/>
      <c r="J12" s="51"/>
      <c r="K12" s="51"/>
      <c r="L12" s="51"/>
      <c r="M12" s="51"/>
      <c r="N12" s="51"/>
      <c r="O12" s="51">
        <f t="shared" si="2"/>
        <v>0</v>
      </c>
      <c r="P12" s="52">
        <f t="shared" si="3"/>
        <v>-9000000</v>
      </c>
      <c r="Q12" s="50"/>
      <c r="R12" s="51"/>
      <c r="S12" s="51"/>
      <c r="T12" s="51"/>
      <c r="U12" s="51"/>
      <c r="V12" s="51"/>
      <c r="W12" s="51">
        <f t="shared" si="4"/>
        <v>0</v>
      </c>
      <c r="X12" s="50"/>
      <c r="Y12" s="51"/>
      <c r="Z12" s="51"/>
      <c r="AA12" s="51"/>
      <c r="AB12" s="51"/>
      <c r="AC12" s="51"/>
      <c r="AD12" s="51">
        <f t="shared" ref="AD12:AD75" si="40">SUM(Y12:AC12)</f>
        <v>0</v>
      </c>
      <c r="AE12" s="51"/>
      <c r="AF12" s="51"/>
      <c r="AG12" s="51"/>
      <c r="AH12" s="51"/>
      <c r="AI12" s="51"/>
      <c r="AJ12" s="51"/>
      <c r="AK12" s="51"/>
      <c r="AL12" s="51"/>
      <c r="AM12" s="51">
        <f t="shared" ref="AM12:AM75" si="41">SUM(AE12:AL12)</f>
        <v>0</v>
      </c>
      <c r="AN12" s="51"/>
      <c r="AO12" s="51"/>
      <c r="AP12" s="51"/>
      <c r="AQ12" s="51"/>
      <c r="AR12" s="51"/>
      <c r="AS12" s="51"/>
      <c r="AT12" s="51"/>
      <c r="AU12" s="51"/>
      <c r="AV12" s="51">
        <f t="shared" ref="AV12:AV75" si="42">SUM(AN12:AU12)</f>
        <v>0</v>
      </c>
      <c r="AW12" s="51"/>
      <c r="AX12" s="51"/>
      <c r="AY12" s="51"/>
      <c r="AZ12" s="51"/>
      <c r="BA12" s="51"/>
      <c r="BB12" s="51"/>
      <c r="BC12" s="51"/>
      <c r="BD12" s="51"/>
      <c r="BE12" s="51">
        <f t="shared" ref="BE12:BE75" si="43">SUM(AW12:BD12)</f>
        <v>0</v>
      </c>
      <c r="BF12" s="51"/>
      <c r="BG12" s="51"/>
      <c r="BH12" s="51"/>
      <c r="BI12" s="51"/>
      <c r="BJ12" s="51"/>
      <c r="BK12" s="51"/>
      <c r="BL12" s="51"/>
      <c r="BM12" s="51"/>
      <c r="BN12" s="51">
        <f t="shared" ref="BN12:BN75" si="44">SUM(BF12:BM12)</f>
        <v>0</v>
      </c>
      <c r="BO12" s="51"/>
      <c r="BP12" s="51"/>
      <c r="BQ12" s="51"/>
      <c r="BR12" s="51"/>
      <c r="BS12" s="51"/>
      <c r="BT12" s="51"/>
      <c r="BU12" s="51"/>
      <c r="BV12" s="51"/>
      <c r="BW12" s="51">
        <f t="shared" ref="BW12:BW75" si="45">SUM(BO12:BV12)</f>
        <v>0</v>
      </c>
      <c r="BX12" s="51"/>
      <c r="BY12" s="51">
        <f t="shared" si="17"/>
        <v>0</v>
      </c>
      <c r="BZ12" s="51"/>
    </row>
    <row r="13" spans="1:78" ht="15.75" hidden="1" outlineLevel="4" thickBot="1" x14ac:dyDescent="0.25">
      <c r="A13" s="37"/>
      <c r="B13" s="38">
        <f t="shared" si="0"/>
        <v>0</v>
      </c>
      <c r="C13" s="39"/>
      <c r="D13" s="41"/>
      <c r="E13" s="41"/>
      <c r="F13" s="41"/>
      <c r="G13" s="41">
        <f t="shared" si="1"/>
        <v>0</v>
      </c>
      <c r="H13" s="40" t="s">
        <v>47</v>
      </c>
      <c r="I13" s="41">
        <v>35</v>
      </c>
      <c r="J13" s="42">
        <f>19000000-10000000</f>
        <v>9000000</v>
      </c>
      <c r="K13" s="42"/>
      <c r="L13" s="42"/>
      <c r="M13" s="42"/>
      <c r="N13" s="42"/>
      <c r="O13" s="66">
        <f t="shared" si="2"/>
        <v>9000000</v>
      </c>
      <c r="P13" s="43">
        <f t="shared" si="3"/>
        <v>9000000</v>
      </c>
      <c r="Q13" s="41">
        <v>35</v>
      </c>
      <c r="R13" s="42">
        <f>19950000-10950000</f>
        <v>9000000</v>
      </c>
      <c r="S13" s="42"/>
      <c r="T13" s="42"/>
      <c r="U13" s="42"/>
      <c r="V13" s="42"/>
      <c r="W13" s="66">
        <f t="shared" si="4"/>
        <v>9000000</v>
      </c>
      <c r="X13" s="41"/>
      <c r="Y13" s="42"/>
      <c r="Z13" s="42"/>
      <c r="AA13" s="42"/>
      <c r="AB13" s="42"/>
      <c r="AC13" s="42"/>
      <c r="AD13" s="66">
        <f t="shared" si="40"/>
        <v>0</v>
      </c>
      <c r="AE13" s="42"/>
      <c r="AF13" s="42"/>
      <c r="AG13" s="42"/>
      <c r="AH13" s="42"/>
      <c r="AI13" s="42"/>
      <c r="AJ13" s="42"/>
      <c r="AK13" s="42"/>
      <c r="AL13" s="42"/>
      <c r="AM13" s="66">
        <f t="shared" si="41"/>
        <v>0</v>
      </c>
      <c r="AN13" s="42"/>
      <c r="AO13" s="42"/>
      <c r="AP13" s="42"/>
      <c r="AQ13" s="42"/>
      <c r="AR13" s="42"/>
      <c r="AS13" s="42"/>
      <c r="AT13" s="42"/>
      <c r="AU13" s="42"/>
      <c r="AV13" s="66">
        <f t="shared" si="42"/>
        <v>0</v>
      </c>
      <c r="AW13" s="42"/>
      <c r="AX13" s="42"/>
      <c r="AY13" s="42"/>
      <c r="AZ13" s="42"/>
      <c r="BA13" s="42"/>
      <c r="BB13" s="42"/>
      <c r="BC13" s="42"/>
      <c r="BD13" s="42"/>
      <c r="BE13" s="66">
        <f t="shared" si="43"/>
        <v>0</v>
      </c>
      <c r="BF13" s="42"/>
      <c r="BG13" s="42"/>
      <c r="BH13" s="42"/>
      <c r="BI13" s="42"/>
      <c r="BJ13" s="42"/>
      <c r="BK13" s="42"/>
      <c r="BL13" s="42"/>
      <c r="BM13" s="42"/>
      <c r="BN13" s="66">
        <f t="shared" si="44"/>
        <v>0</v>
      </c>
      <c r="BO13" s="42"/>
      <c r="BP13" s="42"/>
      <c r="BQ13" s="42"/>
      <c r="BR13" s="42"/>
      <c r="BS13" s="42"/>
      <c r="BT13" s="42"/>
      <c r="BU13" s="42"/>
      <c r="BV13" s="42"/>
      <c r="BW13" s="66">
        <f t="shared" si="45"/>
        <v>0</v>
      </c>
      <c r="BX13" s="42"/>
      <c r="BY13" s="42">
        <f t="shared" si="17"/>
        <v>0</v>
      </c>
      <c r="BZ13" s="42"/>
    </row>
    <row r="14" spans="1:78" ht="16.5" outlineLevel="3" collapsed="1" thickBot="1" x14ac:dyDescent="0.25">
      <c r="A14" s="30" t="s">
        <v>98</v>
      </c>
      <c r="B14" s="31">
        <f t="shared" si="0"/>
        <v>15</v>
      </c>
      <c r="C14" s="32" t="s">
        <v>99</v>
      </c>
      <c r="D14" s="34"/>
      <c r="E14" s="34"/>
      <c r="F14" s="63"/>
      <c r="G14" s="34">
        <f t="shared" si="1"/>
        <v>0</v>
      </c>
      <c r="H14" s="33"/>
      <c r="I14" s="34"/>
      <c r="J14" s="35">
        <f>SUM(J15)</f>
        <v>13000000</v>
      </c>
      <c r="K14" s="35">
        <f>SUM(K15)</f>
        <v>0</v>
      </c>
      <c r="L14" s="35">
        <f>SUM(L15)</f>
        <v>0</v>
      </c>
      <c r="M14" s="35">
        <f>SUM(M15)</f>
        <v>0</v>
      </c>
      <c r="N14" s="35">
        <f>SUM(N15)</f>
        <v>0</v>
      </c>
      <c r="O14" s="35">
        <f t="shared" si="2"/>
        <v>13000000</v>
      </c>
      <c r="P14" s="36">
        <f t="shared" si="3"/>
        <v>13000000</v>
      </c>
      <c r="Q14" s="34"/>
      <c r="R14" s="35">
        <f>SUM(R15)</f>
        <v>13000000</v>
      </c>
      <c r="S14" s="35">
        <f>SUM(S15)</f>
        <v>0</v>
      </c>
      <c r="T14" s="35">
        <f>SUM(T15)</f>
        <v>0</v>
      </c>
      <c r="U14" s="35">
        <f>SUM(U15)</f>
        <v>0</v>
      </c>
      <c r="V14" s="35">
        <f>SUM(V15)</f>
        <v>0</v>
      </c>
      <c r="W14" s="35">
        <f t="shared" si="4"/>
        <v>13000000</v>
      </c>
      <c r="X14" s="34"/>
      <c r="Y14" s="35">
        <v>10000000</v>
      </c>
      <c r="Z14" s="35">
        <f>SUM(Z15)</f>
        <v>0</v>
      </c>
      <c r="AA14" s="35">
        <f>SUM(AA15)</f>
        <v>0</v>
      </c>
      <c r="AB14" s="35">
        <f>SUM(AB15)</f>
        <v>0</v>
      </c>
      <c r="AC14" s="35">
        <f>SUM(AC15)</f>
        <v>0</v>
      </c>
      <c r="AD14" s="35">
        <f t="shared" si="40"/>
        <v>10000000</v>
      </c>
      <c r="AE14" s="35">
        <v>10000000</v>
      </c>
      <c r="AF14" s="35">
        <f t="shared" ref="AF14:AL14" si="46">SUM(AF15)</f>
        <v>0</v>
      </c>
      <c r="AG14" s="35">
        <f t="shared" si="46"/>
        <v>0</v>
      </c>
      <c r="AH14" s="35">
        <f t="shared" si="46"/>
        <v>0</v>
      </c>
      <c r="AI14" s="35">
        <f t="shared" si="46"/>
        <v>0</v>
      </c>
      <c r="AJ14" s="35">
        <f t="shared" si="46"/>
        <v>0</v>
      </c>
      <c r="AK14" s="35">
        <f t="shared" si="46"/>
        <v>0</v>
      </c>
      <c r="AL14" s="35">
        <f t="shared" si="46"/>
        <v>0</v>
      </c>
      <c r="AM14" s="35">
        <f t="shared" si="41"/>
        <v>10000000</v>
      </c>
      <c r="AN14" s="35">
        <v>10000000</v>
      </c>
      <c r="AO14" s="35">
        <f t="shared" ref="AO14:AU14" si="47">SUM(AO15)</f>
        <v>0</v>
      </c>
      <c r="AP14" s="35">
        <f t="shared" si="47"/>
        <v>0</v>
      </c>
      <c r="AQ14" s="35">
        <f t="shared" si="47"/>
        <v>0</v>
      </c>
      <c r="AR14" s="35">
        <f t="shared" si="47"/>
        <v>0</v>
      </c>
      <c r="AS14" s="35">
        <f t="shared" si="47"/>
        <v>0</v>
      </c>
      <c r="AT14" s="35">
        <f t="shared" si="47"/>
        <v>0</v>
      </c>
      <c r="AU14" s="35">
        <f t="shared" si="47"/>
        <v>0</v>
      </c>
      <c r="AV14" s="35">
        <f t="shared" si="42"/>
        <v>10000000</v>
      </c>
      <c r="AW14" s="35">
        <v>10000000</v>
      </c>
      <c r="AX14" s="35">
        <f t="shared" ref="AX14:BD14" si="48">SUM(AX15)</f>
        <v>0</v>
      </c>
      <c r="AY14" s="35">
        <f t="shared" si="48"/>
        <v>0</v>
      </c>
      <c r="AZ14" s="35">
        <f t="shared" si="48"/>
        <v>0</v>
      </c>
      <c r="BA14" s="35">
        <f t="shared" si="48"/>
        <v>0</v>
      </c>
      <c r="BB14" s="35">
        <f t="shared" si="48"/>
        <v>0</v>
      </c>
      <c r="BC14" s="35">
        <f t="shared" si="48"/>
        <v>0</v>
      </c>
      <c r="BD14" s="35">
        <f t="shared" si="48"/>
        <v>0</v>
      </c>
      <c r="BE14" s="35">
        <f t="shared" si="43"/>
        <v>10000000</v>
      </c>
      <c r="BF14" s="35">
        <v>10000000</v>
      </c>
      <c r="BG14" s="35">
        <f t="shared" ref="BG14:BM14" si="49">SUM(BG15)</f>
        <v>0</v>
      </c>
      <c r="BH14" s="35">
        <f t="shared" si="49"/>
        <v>0</v>
      </c>
      <c r="BI14" s="35">
        <f t="shared" si="49"/>
        <v>0</v>
      </c>
      <c r="BJ14" s="35">
        <f t="shared" si="49"/>
        <v>0</v>
      </c>
      <c r="BK14" s="35">
        <f t="shared" si="49"/>
        <v>0</v>
      </c>
      <c r="BL14" s="35">
        <f t="shared" si="49"/>
        <v>0</v>
      </c>
      <c r="BM14" s="35">
        <f t="shared" si="49"/>
        <v>0</v>
      </c>
      <c r="BN14" s="35">
        <f t="shared" si="44"/>
        <v>10000000</v>
      </c>
      <c r="BO14" s="35">
        <v>10000000</v>
      </c>
      <c r="BP14" s="35">
        <f t="shared" ref="BP14:BV14" si="50">SUM(BP15)</f>
        <v>0</v>
      </c>
      <c r="BQ14" s="35">
        <f t="shared" si="50"/>
        <v>0</v>
      </c>
      <c r="BR14" s="35">
        <f t="shared" si="50"/>
        <v>0</v>
      </c>
      <c r="BS14" s="35">
        <f t="shared" si="50"/>
        <v>0</v>
      </c>
      <c r="BT14" s="35">
        <f t="shared" si="50"/>
        <v>0</v>
      </c>
      <c r="BU14" s="35">
        <f t="shared" si="50"/>
        <v>0</v>
      </c>
      <c r="BV14" s="35">
        <f t="shared" si="50"/>
        <v>0</v>
      </c>
      <c r="BW14" s="35">
        <f t="shared" si="45"/>
        <v>10000000</v>
      </c>
      <c r="BX14" s="35">
        <f>BW14</f>
        <v>10000000</v>
      </c>
      <c r="BY14" s="35">
        <f t="shared" si="17"/>
        <v>0</v>
      </c>
      <c r="BZ14" s="35"/>
    </row>
    <row r="15" spans="1:78" ht="15.75" hidden="1" outlineLevel="4" thickBot="1" x14ac:dyDescent="0.25">
      <c r="A15" s="37"/>
      <c r="B15" s="38">
        <f t="shared" si="0"/>
        <v>0</v>
      </c>
      <c r="C15" s="39"/>
      <c r="D15" s="41"/>
      <c r="E15" s="41"/>
      <c r="F15" s="41"/>
      <c r="G15" s="41">
        <f t="shared" si="1"/>
        <v>0</v>
      </c>
      <c r="H15" s="40" t="s">
        <v>88</v>
      </c>
      <c r="I15" s="41">
        <v>99</v>
      </c>
      <c r="J15" s="42">
        <v>13000000</v>
      </c>
      <c r="K15" s="42"/>
      <c r="L15" s="42"/>
      <c r="M15" s="42"/>
      <c r="N15" s="42"/>
      <c r="O15" s="42">
        <f t="shared" si="2"/>
        <v>13000000</v>
      </c>
      <c r="P15" s="43">
        <f t="shared" si="3"/>
        <v>13000000</v>
      </c>
      <c r="Q15" s="41">
        <v>99</v>
      </c>
      <c r="R15" s="42">
        <f>13650000-650000</f>
        <v>13000000</v>
      </c>
      <c r="S15" s="42"/>
      <c r="T15" s="42"/>
      <c r="U15" s="42"/>
      <c r="V15" s="42"/>
      <c r="W15" s="66">
        <f t="shared" si="4"/>
        <v>13000000</v>
      </c>
      <c r="X15" s="41"/>
      <c r="Y15" s="42"/>
      <c r="Z15" s="42"/>
      <c r="AA15" s="42"/>
      <c r="AB15" s="42"/>
      <c r="AC15" s="42"/>
      <c r="AD15" s="66">
        <f t="shared" si="40"/>
        <v>0</v>
      </c>
      <c r="AE15" s="42"/>
      <c r="AF15" s="42"/>
      <c r="AG15" s="42"/>
      <c r="AH15" s="42"/>
      <c r="AI15" s="42"/>
      <c r="AJ15" s="42"/>
      <c r="AK15" s="42"/>
      <c r="AL15" s="42"/>
      <c r="AM15" s="66">
        <f t="shared" si="41"/>
        <v>0</v>
      </c>
      <c r="AN15" s="42"/>
      <c r="AO15" s="42"/>
      <c r="AP15" s="42"/>
      <c r="AQ15" s="42"/>
      <c r="AR15" s="42"/>
      <c r="AS15" s="42"/>
      <c r="AT15" s="42"/>
      <c r="AU15" s="42"/>
      <c r="AV15" s="66">
        <f t="shared" si="42"/>
        <v>0</v>
      </c>
      <c r="AW15" s="42"/>
      <c r="AX15" s="42"/>
      <c r="AY15" s="42"/>
      <c r="AZ15" s="42"/>
      <c r="BA15" s="42"/>
      <c r="BB15" s="42"/>
      <c r="BC15" s="42"/>
      <c r="BD15" s="42"/>
      <c r="BE15" s="66">
        <f t="shared" si="43"/>
        <v>0</v>
      </c>
      <c r="BF15" s="42"/>
      <c r="BG15" s="42"/>
      <c r="BH15" s="42"/>
      <c r="BI15" s="42"/>
      <c r="BJ15" s="42"/>
      <c r="BK15" s="42"/>
      <c r="BL15" s="42"/>
      <c r="BM15" s="42"/>
      <c r="BN15" s="66">
        <f t="shared" si="44"/>
        <v>0</v>
      </c>
      <c r="BO15" s="42"/>
      <c r="BP15" s="42"/>
      <c r="BQ15" s="42"/>
      <c r="BR15" s="42"/>
      <c r="BS15" s="42"/>
      <c r="BT15" s="42"/>
      <c r="BU15" s="42"/>
      <c r="BV15" s="42"/>
      <c r="BW15" s="66">
        <f t="shared" si="45"/>
        <v>0</v>
      </c>
      <c r="BX15" s="42"/>
      <c r="BY15" s="42">
        <f t="shared" si="17"/>
        <v>0</v>
      </c>
      <c r="BZ15" s="42"/>
    </row>
    <row r="16" spans="1:78" ht="16.5" outlineLevel="3" collapsed="1" thickBot="1" x14ac:dyDescent="0.25">
      <c r="A16" s="30" t="s">
        <v>100</v>
      </c>
      <c r="B16" s="31">
        <f t="shared" si="0"/>
        <v>15</v>
      </c>
      <c r="C16" s="32" t="s">
        <v>101</v>
      </c>
      <c r="D16" s="34">
        <v>12670000</v>
      </c>
      <c r="E16" s="34"/>
      <c r="F16" s="63"/>
      <c r="G16" s="34">
        <f t="shared" si="1"/>
        <v>12670000</v>
      </c>
      <c r="H16" s="33"/>
      <c r="I16" s="34"/>
      <c r="J16" s="34">
        <f>SUM(J17:J19)</f>
        <v>10500000</v>
      </c>
      <c r="K16" s="34">
        <f>SUM(K17:K19)</f>
        <v>0</v>
      </c>
      <c r="L16" s="34">
        <f>SUM(L17:L19)</f>
        <v>0</v>
      </c>
      <c r="M16" s="34">
        <f>SUM(M17:M19)</f>
        <v>0</v>
      </c>
      <c r="N16" s="34">
        <f>SUM(N17:N19)</f>
        <v>0</v>
      </c>
      <c r="O16" s="35">
        <f t="shared" si="2"/>
        <v>10500000</v>
      </c>
      <c r="P16" s="36">
        <f t="shared" si="3"/>
        <v>-2170000</v>
      </c>
      <c r="Q16" s="34"/>
      <c r="R16" s="34">
        <f>SUM(R17:R19)</f>
        <v>11000000</v>
      </c>
      <c r="S16" s="34">
        <f>SUM(S17:S19)</f>
        <v>0</v>
      </c>
      <c r="T16" s="34">
        <f>SUM(T17:T19)</f>
        <v>0</v>
      </c>
      <c r="U16" s="34">
        <f>SUM(U17:U19)</f>
        <v>0</v>
      </c>
      <c r="V16" s="34">
        <f>SUM(V17:V19)</f>
        <v>0</v>
      </c>
      <c r="W16" s="35">
        <f t="shared" si="4"/>
        <v>11000000</v>
      </c>
      <c r="X16" s="34"/>
      <c r="Y16" s="34">
        <v>15000000</v>
      </c>
      <c r="Z16" s="34">
        <f>SUM(Z17:Z19)</f>
        <v>0</v>
      </c>
      <c r="AA16" s="34">
        <f>SUM(AA17:AA19)</f>
        <v>0</v>
      </c>
      <c r="AB16" s="34">
        <f>SUM(AB17:AB19)</f>
        <v>0</v>
      </c>
      <c r="AC16" s="34">
        <f>SUM(AC17:AC19)</f>
        <v>0</v>
      </c>
      <c r="AD16" s="35">
        <f t="shared" si="40"/>
        <v>15000000</v>
      </c>
      <c r="AE16" s="34">
        <v>15000000</v>
      </c>
      <c r="AF16" s="34">
        <f t="shared" ref="AF16:AL16" si="51">SUM(AF17:AF19)</f>
        <v>0</v>
      </c>
      <c r="AG16" s="34">
        <f t="shared" si="51"/>
        <v>0</v>
      </c>
      <c r="AH16" s="34">
        <f t="shared" si="51"/>
        <v>0</v>
      </c>
      <c r="AI16" s="34">
        <f t="shared" si="51"/>
        <v>0</v>
      </c>
      <c r="AJ16" s="34">
        <f t="shared" si="51"/>
        <v>0</v>
      </c>
      <c r="AK16" s="34">
        <f t="shared" si="51"/>
        <v>0</v>
      </c>
      <c r="AL16" s="34">
        <f t="shared" si="51"/>
        <v>0</v>
      </c>
      <c r="AM16" s="35">
        <f t="shared" si="41"/>
        <v>15000000</v>
      </c>
      <c r="AN16" s="34">
        <v>15000000</v>
      </c>
      <c r="AO16" s="34">
        <f t="shared" ref="AO16:AU16" si="52">SUM(AO17:AO19)</f>
        <v>0</v>
      </c>
      <c r="AP16" s="34">
        <f t="shared" si="52"/>
        <v>0</v>
      </c>
      <c r="AQ16" s="34">
        <f t="shared" si="52"/>
        <v>0</v>
      </c>
      <c r="AR16" s="34">
        <f t="shared" si="52"/>
        <v>0</v>
      </c>
      <c r="AS16" s="34">
        <f t="shared" si="52"/>
        <v>0</v>
      </c>
      <c r="AT16" s="34">
        <f t="shared" si="52"/>
        <v>0</v>
      </c>
      <c r="AU16" s="34">
        <f t="shared" si="52"/>
        <v>0</v>
      </c>
      <c r="AV16" s="35">
        <f t="shared" si="42"/>
        <v>15000000</v>
      </c>
      <c r="AW16" s="34">
        <v>15000000</v>
      </c>
      <c r="AX16" s="34">
        <f t="shared" ref="AX16:BD16" si="53">SUM(AX17:AX19)</f>
        <v>0</v>
      </c>
      <c r="AY16" s="34">
        <f t="shared" si="53"/>
        <v>0</v>
      </c>
      <c r="AZ16" s="34">
        <f t="shared" si="53"/>
        <v>0</v>
      </c>
      <c r="BA16" s="34">
        <f t="shared" si="53"/>
        <v>0</v>
      </c>
      <c r="BB16" s="34">
        <f t="shared" si="53"/>
        <v>0</v>
      </c>
      <c r="BC16" s="34">
        <f t="shared" si="53"/>
        <v>0</v>
      </c>
      <c r="BD16" s="34">
        <f t="shared" si="53"/>
        <v>0</v>
      </c>
      <c r="BE16" s="35">
        <f t="shared" si="43"/>
        <v>15000000</v>
      </c>
      <c r="BF16" s="34">
        <v>15000000</v>
      </c>
      <c r="BG16" s="34">
        <f t="shared" ref="BG16:BM16" si="54">SUM(BG17:BG19)</f>
        <v>0</v>
      </c>
      <c r="BH16" s="34">
        <f t="shared" si="54"/>
        <v>0</v>
      </c>
      <c r="BI16" s="34">
        <f t="shared" si="54"/>
        <v>0</v>
      </c>
      <c r="BJ16" s="34">
        <f t="shared" si="54"/>
        <v>0</v>
      </c>
      <c r="BK16" s="34">
        <f t="shared" si="54"/>
        <v>0</v>
      </c>
      <c r="BL16" s="34">
        <f t="shared" si="54"/>
        <v>0</v>
      </c>
      <c r="BM16" s="34">
        <f t="shared" si="54"/>
        <v>0</v>
      </c>
      <c r="BN16" s="35">
        <f t="shared" si="44"/>
        <v>15000000</v>
      </c>
      <c r="BO16" s="34">
        <v>15000000</v>
      </c>
      <c r="BP16" s="34">
        <f t="shared" ref="BP16:BV16" si="55">SUM(BP17:BP19)</f>
        <v>0</v>
      </c>
      <c r="BQ16" s="34">
        <f t="shared" si="55"/>
        <v>0</v>
      </c>
      <c r="BR16" s="34">
        <f t="shared" si="55"/>
        <v>0</v>
      </c>
      <c r="BS16" s="34">
        <f t="shared" si="55"/>
        <v>0</v>
      </c>
      <c r="BT16" s="34">
        <f t="shared" si="55"/>
        <v>0</v>
      </c>
      <c r="BU16" s="34">
        <f t="shared" si="55"/>
        <v>0</v>
      </c>
      <c r="BV16" s="34">
        <f t="shared" si="55"/>
        <v>0</v>
      </c>
      <c r="BW16" s="35">
        <f t="shared" si="45"/>
        <v>15000000</v>
      </c>
      <c r="BX16" s="35">
        <f>BW16</f>
        <v>15000000</v>
      </c>
      <c r="BY16" s="35">
        <f t="shared" si="17"/>
        <v>0</v>
      </c>
      <c r="BZ16" s="35"/>
    </row>
    <row r="17" spans="1:78" s="45" customFormat="1" ht="15.75" hidden="1" outlineLevel="4" thickBot="1" x14ac:dyDescent="0.25">
      <c r="A17" s="37"/>
      <c r="B17" s="38"/>
      <c r="C17" s="39"/>
      <c r="D17" s="41">
        <v>6500000</v>
      </c>
      <c r="E17" s="41"/>
      <c r="F17" s="41"/>
      <c r="G17" s="41">
        <f t="shared" si="1"/>
        <v>6500000</v>
      </c>
      <c r="H17" s="40" t="s">
        <v>47</v>
      </c>
      <c r="I17" s="41"/>
      <c r="J17" s="42"/>
      <c r="K17" s="42"/>
      <c r="L17" s="42"/>
      <c r="M17" s="42"/>
      <c r="N17" s="42"/>
      <c r="O17" s="42">
        <f t="shared" si="2"/>
        <v>0</v>
      </c>
      <c r="P17" s="43">
        <f t="shared" si="3"/>
        <v>-6500000</v>
      </c>
      <c r="Q17" s="41"/>
      <c r="R17" s="42"/>
      <c r="S17" s="42"/>
      <c r="T17" s="42"/>
      <c r="U17" s="42"/>
      <c r="V17" s="42"/>
      <c r="W17" s="42">
        <f t="shared" si="4"/>
        <v>0</v>
      </c>
      <c r="X17" s="41"/>
      <c r="Y17" s="42"/>
      <c r="Z17" s="42"/>
      <c r="AA17" s="42"/>
      <c r="AB17" s="42"/>
      <c r="AC17" s="42"/>
      <c r="AD17" s="42">
        <f t="shared" si="40"/>
        <v>0</v>
      </c>
      <c r="AE17" s="42"/>
      <c r="AF17" s="42"/>
      <c r="AG17" s="42"/>
      <c r="AH17" s="42"/>
      <c r="AI17" s="42"/>
      <c r="AJ17" s="42"/>
      <c r="AK17" s="42"/>
      <c r="AL17" s="42"/>
      <c r="AM17" s="42">
        <f t="shared" si="41"/>
        <v>0</v>
      </c>
      <c r="AN17" s="42"/>
      <c r="AO17" s="42"/>
      <c r="AP17" s="42"/>
      <c r="AQ17" s="42"/>
      <c r="AR17" s="42"/>
      <c r="AS17" s="42"/>
      <c r="AT17" s="42"/>
      <c r="AU17" s="42"/>
      <c r="AV17" s="42">
        <f t="shared" si="42"/>
        <v>0</v>
      </c>
      <c r="AW17" s="42"/>
      <c r="AX17" s="42"/>
      <c r="AY17" s="42"/>
      <c r="AZ17" s="42"/>
      <c r="BA17" s="42"/>
      <c r="BB17" s="42"/>
      <c r="BC17" s="42"/>
      <c r="BD17" s="42"/>
      <c r="BE17" s="42">
        <f t="shared" si="43"/>
        <v>0</v>
      </c>
      <c r="BF17" s="42"/>
      <c r="BG17" s="42"/>
      <c r="BH17" s="42"/>
      <c r="BI17" s="42"/>
      <c r="BJ17" s="42"/>
      <c r="BK17" s="42"/>
      <c r="BL17" s="42"/>
      <c r="BM17" s="42"/>
      <c r="BN17" s="42">
        <f t="shared" si="44"/>
        <v>0</v>
      </c>
      <c r="BO17" s="42"/>
      <c r="BP17" s="42"/>
      <c r="BQ17" s="42"/>
      <c r="BR17" s="42"/>
      <c r="BS17" s="42"/>
      <c r="BT17" s="42"/>
      <c r="BU17" s="42"/>
      <c r="BV17" s="42"/>
      <c r="BW17" s="42">
        <f t="shared" si="45"/>
        <v>0</v>
      </c>
      <c r="BX17" s="42"/>
      <c r="BY17" s="42">
        <f t="shared" si="17"/>
        <v>0</v>
      </c>
      <c r="BZ17" s="42"/>
    </row>
    <row r="18" spans="1:78" s="45" customFormat="1" ht="15.75" hidden="1" outlineLevel="4" thickBot="1" x14ac:dyDescent="0.25">
      <c r="A18" s="37"/>
      <c r="B18" s="38"/>
      <c r="C18" s="39"/>
      <c r="D18" s="41">
        <v>6500000</v>
      </c>
      <c r="E18" s="41"/>
      <c r="F18" s="41"/>
      <c r="G18" s="41">
        <f t="shared" si="1"/>
        <v>6500000</v>
      </c>
      <c r="H18" s="40" t="s">
        <v>47</v>
      </c>
      <c r="I18" s="41"/>
      <c r="J18" s="42"/>
      <c r="K18" s="42"/>
      <c r="L18" s="42"/>
      <c r="M18" s="42"/>
      <c r="N18" s="42"/>
      <c r="O18" s="42">
        <f t="shared" si="2"/>
        <v>0</v>
      </c>
      <c r="P18" s="43">
        <f t="shared" si="3"/>
        <v>-6500000</v>
      </c>
      <c r="Q18" s="41"/>
      <c r="R18" s="42"/>
      <c r="S18" s="42"/>
      <c r="T18" s="42"/>
      <c r="U18" s="42"/>
      <c r="V18" s="42"/>
      <c r="W18" s="42">
        <f t="shared" si="4"/>
        <v>0</v>
      </c>
      <c r="X18" s="41"/>
      <c r="Y18" s="42"/>
      <c r="Z18" s="42"/>
      <c r="AA18" s="42"/>
      <c r="AB18" s="42"/>
      <c r="AC18" s="42"/>
      <c r="AD18" s="42">
        <f t="shared" si="40"/>
        <v>0</v>
      </c>
      <c r="AE18" s="42"/>
      <c r="AF18" s="42"/>
      <c r="AG18" s="42"/>
      <c r="AH18" s="42"/>
      <c r="AI18" s="42"/>
      <c r="AJ18" s="42"/>
      <c r="AK18" s="42"/>
      <c r="AL18" s="42"/>
      <c r="AM18" s="42">
        <f t="shared" si="41"/>
        <v>0</v>
      </c>
      <c r="AN18" s="42"/>
      <c r="AO18" s="42"/>
      <c r="AP18" s="42"/>
      <c r="AQ18" s="42"/>
      <c r="AR18" s="42"/>
      <c r="AS18" s="42"/>
      <c r="AT18" s="42"/>
      <c r="AU18" s="42"/>
      <c r="AV18" s="42">
        <f t="shared" si="42"/>
        <v>0</v>
      </c>
      <c r="AW18" s="42"/>
      <c r="AX18" s="42"/>
      <c r="AY18" s="42"/>
      <c r="AZ18" s="42"/>
      <c r="BA18" s="42"/>
      <c r="BB18" s="42"/>
      <c r="BC18" s="42"/>
      <c r="BD18" s="42"/>
      <c r="BE18" s="42">
        <f t="shared" si="43"/>
        <v>0</v>
      </c>
      <c r="BF18" s="42"/>
      <c r="BG18" s="42"/>
      <c r="BH18" s="42"/>
      <c r="BI18" s="42"/>
      <c r="BJ18" s="42"/>
      <c r="BK18" s="42"/>
      <c r="BL18" s="42"/>
      <c r="BM18" s="42"/>
      <c r="BN18" s="42">
        <f t="shared" si="44"/>
        <v>0</v>
      </c>
      <c r="BO18" s="42"/>
      <c r="BP18" s="42"/>
      <c r="BQ18" s="42"/>
      <c r="BR18" s="42"/>
      <c r="BS18" s="42"/>
      <c r="BT18" s="42"/>
      <c r="BU18" s="42"/>
      <c r="BV18" s="42"/>
      <c r="BW18" s="42">
        <f t="shared" si="45"/>
        <v>0</v>
      </c>
      <c r="BX18" s="42"/>
      <c r="BY18" s="42">
        <f t="shared" si="17"/>
        <v>0</v>
      </c>
      <c r="BZ18" s="42"/>
    </row>
    <row r="19" spans="1:78" ht="15.75" hidden="1" outlineLevel="4" thickBot="1" x14ac:dyDescent="0.25">
      <c r="A19" s="37"/>
      <c r="B19" s="38">
        <f t="shared" si="0"/>
        <v>0</v>
      </c>
      <c r="C19" s="39"/>
      <c r="D19" s="41"/>
      <c r="E19" s="41"/>
      <c r="F19" s="41"/>
      <c r="G19" s="41">
        <f t="shared" si="1"/>
        <v>0</v>
      </c>
      <c r="H19" s="40" t="s">
        <v>47</v>
      </c>
      <c r="I19" s="41">
        <v>40</v>
      </c>
      <c r="J19" s="42">
        <v>10500000</v>
      </c>
      <c r="K19" s="42"/>
      <c r="L19" s="42"/>
      <c r="M19" s="42"/>
      <c r="N19" s="42"/>
      <c r="O19" s="42">
        <f t="shared" si="2"/>
        <v>10500000</v>
      </c>
      <c r="P19" s="43">
        <f t="shared" si="3"/>
        <v>10500000</v>
      </c>
      <c r="Q19" s="41">
        <v>40</v>
      </c>
      <c r="R19" s="42">
        <f>11025000-25000</f>
        <v>11000000</v>
      </c>
      <c r="S19" s="42"/>
      <c r="T19" s="42"/>
      <c r="U19" s="42"/>
      <c r="V19" s="42"/>
      <c r="W19" s="66">
        <f t="shared" si="4"/>
        <v>11000000</v>
      </c>
      <c r="X19" s="41"/>
      <c r="Y19" s="42"/>
      <c r="Z19" s="42"/>
      <c r="AA19" s="42"/>
      <c r="AB19" s="42"/>
      <c r="AC19" s="42"/>
      <c r="AD19" s="66">
        <f t="shared" si="40"/>
        <v>0</v>
      </c>
      <c r="AE19" s="42"/>
      <c r="AF19" s="42"/>
      <c r="AG19" s="42"/>
      <c r="AH19" s="42"/>
      <c r="AI19" s="42"/>
      <c r="AJ19" s="42"/>
      <c r="AK19" s="42"/>
      <c r="AL19" s="42"/>
      <c r="AM19" s="66">
        <f t="shared" si="41"/>
        <v>0</v>
      </c>
      <c r="AN19" s="42"/>
      <c r="AO19" s="42"/>
      <c r="AP19" s="42"/>
      <c r="AQ19" s="42"/>
      <c r="AR19" s="42"/>
      <c r="AS19" s="42"/>
      <c r="AT19" s="42"/>
      <c r="AU19" s="42"/>
      <c r="AV19" s="66">
        <f t="shared" si="42"/>
        <v>0</v>
      </c>
      <c r="AW19" s="42"/>
      <c r="AX19" s="42"/>
      <c r="AY19" s="42"/>
      <c r="AZ19" s="42"/>
      <c r="BA19" s="42"/>
      <c r="BB19" s="42"/>
      <c r="BC19" s="42"/>
      <c r="BD19" s="42"/>
      <c r="BE19" s="66">
        <f t="shared" si="43"/>
        <v>0</v>
      </c>
      <c r="BF19" s="42"/>
      <c r="BG19" s="42"/>
      <c r="BH19" s="42"/>
      <c r="BI19" s="42"/>
      <c r="BJ19" s="42"/>
      <c r="BK19" s="42"/>
      <c r="BL19" s="42"/>
      <c r="BM19" s="42"/>
      <c r="BN19" s="66">
        <f t="shared" si="44"/>
        <v>0</v>
      </c>
      <c r="BO19" s="42"/>
      <c r="BP19" s="42"/>
      <c r="BQ19" s="42"/>
      <c r="BR19" s="42"/>
      <c r="BS19" s="42"/>
      <c r="BT19" s="42"/>
      <c r="BU19" s="42"/>
      <c r="BV19" s="42"/>
      <c r="BW19" s="66">
        <f t="shared" si="45"/>
        <v>0</v>
      </c>
      <c r="BX19" s="42"/>
      <c r="BY19" s="42">
        <f t="shared" si="17"/>
        <v>0</v>
      </c>
      <c r="BZ19" s="42"/>
    </row>
    <row r="20" spans="1:78" ht="16.5" outlineLevel="3" collapsed="1" thickBot="1" x14ac:dyDescent="0.25">
      <c r="A20" s="30" t="s">
        <v>102</v>
      </c>
      <c r="B20" s="31">
        <f t="shared" si="0"/>
        <v>15</v>
      </c>
      <c r="C20" s="32" t="s">
        <v>103</v>
      </c>
      <c r="D20" s="34">
        <v>67120000</v>
      </c>
      <c r="E20" s="34"/>
      <c r="F20" s="63"/>
      <c r="G20" s="34">
        <f t="shared" si="1"/>
        <v>67120000</v>
      </c>
      <c r="H20" s="33"/>
      <c r="I20" s="34"/>
      <c r="J20" s="35">
        <f>SUM(J21:J23)</f>
        <v>10000000</v>
      </c>
      <c r="K20" s="35">
        <f>SUM(K21:K23)</f>
        <v>0</v>
      </c>
      <c r="L20" s="35">
        <f>SUM(L21:L23)</f>
        <v>0</v>
      </c>
      <c r="M20" s="35">
        <f>SUM(M21:M23)</f>
        <v>0</v>
      </c>
      <c r="N20" s="35">
        <f>SUM(N21:N23)</f>
        <v>0</v>
      </c>
      <c r="O20" s="35">
        <f t="shared" si="2"/>
        <v>10000000</v>
      </c>
      <c r="P20" s="36">
        <f t="shared" si="3"/>
        <v>-57120000</v>
      </c>
      <c r="Q20" s="34"/>
      <c r="R20" s="35">
        <f>SUM(R21:R23)</f>
        <v>10000000</v>
      </c>
      <c r="S20" s="35">
        <f>SUM(S21:S23)</f>
        <v>0</v>
      </c>
      <c r="T20" s="35">
        <f>SUM(T21:T23)</f>
        <v>0</v>
      </c>
      <c r="U20" s="35">
        <f>SUM(U21:U23)</f>
        <v>0</v>
      </c>
      <c r="V20" s="35">
        <f>SUM(V21:V23)</f>
        <v>0</v>
      </c>
      <c r="W20" s="35">
        <f t="shared" si="4"/>
        <v>10000000</v>
      </c>
      <c r="X20" s="34"/>
      <c r="Y20" s="35">
        <v>6000000</v>
      </c>
      <c r="Z20" s="35">
        <f>SUM(Z21:Z23)</f>
        <v>0</v>
      </c>
      <c r="AA20" s="35">
        <f>SUM(AA21:AA23)</f>
        <v>0</v>
      </c>
      <c r="AB20" s="35">
        <f>SUM(AB21:AB23)</f>
        <v>0</v>
      </c>
      <c r="AC20" s="35">
        <f>SUM(AC21:AC23)</f>
        <v>0</v>
      </c>
      <c r="AD20" s="35">
        <f t="shared" si="40"/>
        <v>6000000</v>
      </c>
      <c r="AE20" s="35">
        <v>6000000</v>
      </c>
      <c r="AF20" s="35">
        <f t="shared" ref="AF20:AL20" si="56">SUM(AF21:AF23)</f>
        <v>0</v>
      </c>
      <c r="AG20" s="35">
        <f t="shared" si="56"/>
        <v>0</v>
      </c>
      <c r="AH20" s="35">
        <f t="shared" si="56"/>
        <v>0</v>
      </c>
      <c r="AI20" s="35">
        <f t="shared" si="56"/>
        <v>0</v>
      </c>
      <c r="AJ20" s="35">
        <f t="shared" si="56"/>
        <v>0</v>
      </c>
      <c r="AK20" s="35">
        <f t="shared" si="56"/>
        <v>0</v>
      </c>
      <c r="AL20" s="35">
        <f t="shared" si="56"/>
        <v>0</v>
      </c>
      <c r="AM20" s="35">
        <f t="shared" si="41"/>
        <v>6000000</v>
      </c>
      <c r="AN20" s="35">
        <v>6000000</v>
      </c>
      <c r="AO20" s="35">
        <f t="shared" ref="AO20:AU20" si="57">SUM(AO21:AO23)</f>
        <v>0</v>
      </c>
      <c r="AP20" s="35">
        <f t="shared" si="57"/>
        <v>0</v>
      </c>
      <c r="AQ20" s="35">
        <f t="shared" si="57"/>
        <v>0</v>
      </c>
      <c r="AR20" s="35">
        <f t="shared" si="57"/>
        <v>0</v>
      </c>
      <c r="AS20" s="35">
        <f t="shared" si="57"/>
        <v>0</v>
      </c>
      <c r="AT20" s="35">
        <f t="shared" si="57"/>
        <v>0</v>
      </c>
      <c r="AU20" s="35">
        <f t="shared" si="57"/>
        <v>0</v>
      </c>
      <c r="AV20" s="35">
        <f t="shared" si="42"/>
        <v>6000000</v>
      </c>
      <c r="AW20" s="35">
        <v>6000000</v>
      </c>
      <c r="AX20" s="35">
        <f t="shared" ref="AX20:BD20" si="58">SUM(AX21:AX23)</f>
        <v>0</v>
      </c>
      <c r="AY20" s="35">
        <f t="shared" si="58"/>
        <v>0</v>
      </c>
      <c r="AZ20" s="35">
        <f t="shared" si="58"/>
        <v>0</v>
      </c>
      <c r="BA20" s="35">
        <f t="shared" si="58"/>
        <v>0</v>
      </c>
      <c r="BB20" s="35">
        <f t="shared" si="58"/>
        <v>0</v>
      </c>
      <c r="BC20" s="35">
        <f t="shared" si="58"/>
        <v>0</v>
      </c>
      <c r="BD20" s="35">
        <f t="shared" si="58"/>
        <v>0</v>
      </c>
      <c r="BE20" s="35">
        <f t="shared" si="43"/>
        <v>6000000</v>
      </c>
      <c r="BF20" s="35">
        <v>6000000</v>
      </c>
      <c r="BG20" s="35">
        <f t="shared" ref="BG20:BM20" si="59">SUM(BG21:BG23)</f>
        <v>0</v>
      </c>
      <c r="BH20" s="35">
        <f t="shared" si="59"/>
        <v>0</v>
      </c>
      <c r="BI20" s="35">
        <f t="shared" si="59"/>
        <v>0</v>
      </c>
      <c r="BJ20" s="35">
        <f t="shared" si="59"/>
        <v>0</v>
      </c>
      <c r="BK20" s="35">
        <f t="shared" si="59"/>
        <v>0</v>
      </c>
      <c r="BL20" s="35">
        <f t="shared" si="59"/>
        <v>0</v>
      </c>
      <c r="BM20" s="35">
        <f t="shared" si="59"/>
        <v>0</v>
      </c>
      <c r="BN20" s="35">
        <f t="shared" si="44"/>
        <v>6000000</v>
      </c>
      <c r="BO20" s="35">
        <v>6000000</v>
      </c>
      <c r="BP20" s="35">
        <f t="shared" ref="BP20:BV20" si="60">SUM(BP21:BP23)</f>
        <v>0</v>
      </c>
      <c r="BQ20" s="35">
        <f t="shared" si="60"/>
        <v>0</v>
      </c>
      <c r="BR20" s="35">
        <f t="shared" si="60"/>
        <v>0</v>
      </c>
      <c r="BS20" s="35">
        <f t="shared" si="60"/>
        <v>0</v>
      </c>
      <c r="BT20" s="35">
        <f t="shared" si="60"/>
        <v>0</v>
      </c>
      <c r="BU20" s="35">
        <f t="shared" si="60"/>
        <v>0</v>
      </c>
      <c r="BV20" s="35">
        <f t="shared" si="60"/>
        <v>0</v>
      </c>
      <c r="BW20" s="35">
        <f t="shared" si="45"/>
        <v>6000000</v>
      </c>
      <c r="BX20" s="35">
        <f>BW20</f>
        <v>6000000</v>
      </c>
      <c r="BY20" s="35">
        <f t="shared" si="17"/>
        <v>0</v>
      </c>
      <c r="BZ20" s="35"/>
    </row>
    <row r="21" spans="1:78" s="45" customFormat="1" ht="15.75" hidden="1" outlineLevel="4" thickBot="1" x14ac:dyDescent="0.25">
      <c r="A21" s="37"/>
      <c r="B21" s="38">
        <f t="shared" si="0"/>
        <v>0</v>
      </c>
      <c r="C21" s="39"/>
      <c r="D21" s="41">
        <v>34250000</v>
      </c>
      <c r="E21" s="41"/>
      <c r="F21" s="41"/>
      <c r="G21" s="41">
        <f t="shared" si="1"/>
        <v>34250000</v>
      </c>
      <c r="H21" s="40" t="s">
        <v>47</v>
      </c>
      <c r="I21" s="41"/>
      <c r="J21" s="42"/>
      <c r="K21" s="42"/>
      <c r="L21" s="42"/>
      <c r="M21" s="42"/>
      <c r="N21" s="42"/>
      <c r="O21" s="42">
        <f t="shared" si="2"/>
        <v>0</v>
      </c>
      <c r="P21" s="43">
        <f t="shared" si="3"/>
        <v>-34250000</v>
      </c>
      <c r="Q21" s="41"/>
      <c r="R21" s="42"/>
      <c r="S21" s="42"/>
      <c r="T21" s="42"/>
      <c r="U21" s="42"/>
      <c r="V21" s="42"/>
      <c r="W21" s="42">
        <f t="shared" si="4"/>
        <v>0</v>
      </c>
      <c r="X21" s="41"/>
      <c r="Y21" s="42"/>
      <c r="Z21" s="42"/>
      <c r="AA21" s="42"/>
      <c r="AB21" s="42"/>
      <c r="AC21" s="42"/>
      <c r="AD21" s="42">
        <f t="shared" si="40"/>
        <v>0</v>
      </c>
      <c r="AE21" s="42"/>
      <c r="AF21" s="42"/>
      <c r="AG21" s="42"/>
      <c r="AH21" s="42"/>
      <c r="AI21" s="42"/>
      <c r="AJ21" s="42"/>
      <c r="AK21" s="42"/>
      <c r="AL21" s="42"/>
      <c r="AM21" s="42">
        <f t="shared" si="41"/>
        <v>0</v>
      </c>
      <c r="AN21" s="42"/>
      <c r="AO21" s="42"/>
      <c r="AP21" s="42"/>
      <c r="AQ21" s="42"/>
      <c r="AR21" s="42"/>
      <c r="AS21" s="42"/>
      <c r="AT21" s="42"/>
      <c r="AU21" s="42"/>
      <c r="AV21" s="42">
        <f t="shared" si="42"/>
        <v>0</v>
      </c>
      <c r="AW21" s="42"/>
      <c r="AX21" s="42"/>
      <c r="AY21" s="42"/>
      <c r="AZ21" s="42"/>
      <c r="BA21" s="42"/>
      <c r="BB21" s="42"/>
      <c r="BC21" s="42"/>
      <c r="BD21" s="42"/>
      <c r="BE21" s="42">
        <f t="shared" si="43"/>
        <v>0</v>
      </c>
      <c r="BF21" s="42"/>
      <c r="BG21" s="42"/>
      <c r="BH21" s="42"/>
      <c r="BI21" s="42"/>
      <c r="BJ21" s="42"/>
      <c r="BK21" s="42"/>
      <c r="BL21" s="42"/>
      <c r="BM21" s="42"/>
      <c r="BN21" s="42">
        <f t="shared" si="44"/>
        <v>0</v>
      </c>
      <c r="BO21" s="42"/>
      <c r="BP21" s="42"/>
      <c r="BQ21" s="42"/>
      <c r="BR21" s="42"/>
      <c r="BS21" s="42"/>
      <c r="BT21" s="42"/>
      <c r="BU21" s="42"/>
      <c r="BV21" s="42"/>
      <c r="BW21" s="42">
        <f t="shared" si="45"/>
        <v>0</v>
      </c>
      <c r="BX21" s="42"/>
      <c r="BY21" s="42">
        <f t="shared" si="17"/>
        <v>0</v>
      </c>
      <c r="BZ21" s="42"/>
    </row>
    <row r="22" spans="1:78" s="45" customFormat="1" ht="15.75" hidden="1" outlineLevel="4" thickBot="1" x14ac:dyDescent="0.25">
      <c r="A22" s="37"/>
      <c r="B22" s="38">
        <f t="shared" si="0"/>
        <v>0</v>
      </c>
      <c r="C22" s="39"/>
      <c r="D22" s="41">
        <v>34250000</v>
      </c>
      <c r="E22" s="41"/>
      <c r="F22" s="41"/>
      <c r="G22" s="41">
        <f t="shared" si="1"/>
        <v>34250000</v>
      </c>
      <c r="H22" s="40" t="s">
        <v>47</v>
      </c>
      <c r="I22" s="41"/>
      <c r="J22" s="42"/>
      <c r="K22" s="42"/>
      <c r="L22" s="42"/>
      <c r="M22" s="42"/>
      <c r="N22" s="42"/>
      <c r="O22" s="42">
        <f t="shared" si="2"/>
        <v>0</v>
      </c>
      <c r="P22" s="43">
        <f t="shared" si="3"/>
        <v>-34250000</v>
      </c>
      <c r="Q22" s="41"/>
      <c r="R22" s="42"/>
      <c r="S22" s="42"/>
      <c r="T22" s="42"/>
      <c r="U22" s="42"/>
      <c r="V22" s="42"/>
      <c r="W22" s="42">
        <f t="shared" si="4"/>
        <v>0</v>
      </c>
      <c r="X22" s="41"/>
      <c r="Y22" s="42"/>
      <c r="Z22" s="42"/>
      <c r="AA22" s="42"/>
      <c r="AB22" s="42"/>
      <c r="AC22" s="42"/>
      <c r="AD22" s="42">
        <f t="shared" si="40"/>
        <v>0</v>
      </c>
      <c r="AE22" s="42"/>
      <c r="AF22" s="42"/>
      <c r="AG22" s="42"/>
      <c r="AH22" s="42"/>
      <c r="AI22" s="42"/>
      <c r="AJ22" s="42"/>
      <c r="AK22" s="42"/>
      <c r="AL22" s="42"/>
      <c r="AM22" s="42">
        <f t="shared" si="41"/>
        <v>0</v>
      </c>
      <c r="AN22" s="42"/>
      <c r="AO22" s="42"/>
      <c r="AP22" s="42"/>
      <c r="AQ22" s="42"/>
      <c r="AR22" s="42"/>
      <c r="AS22" s="42"/>
      <c r="AT22" s="42"/>
      <c r="AU22" s="42"/>
      <c r="AV22" s="42">
        <f t="shared" si="42"/>
        <v>0</v>
      </c>
      <c r="AW22" s="42"/>
      <c r="AX22" s="42"/>
      <c r="AY22" s="42"/>
      <c r="AZ22" s="42"/>
      <c r="BA22" s="42"/>
      <c r="BB22" s="42"/>
      <c r="BC22" s="42"/>
      <c r="BD22" s="42"/>
      <c r="BE22" s="42">
        <f t="shared" si="43"/>
        <v>0</v>
      </c>
      <c r="BF22" s="42"/>
      <c r="BG22" s="42"/>
      <c r="BH22" s="42"/>
      <c r="BI22" s="42"/>
      <c r="BJ22" s="42"/>
      <c r="BK22" s="42"/>
      <c r="BL22" s="42"/>
      <c r="BM22" s="42"/>
      <c r="BN22" s="42">
        <f t="shared" si="44"/>
        <v>0</v>
      </c>
      <c r="BO22" s="42"/>
      <c r="BP22" s="42"/>
      <c r="BQ22" s="42"/>
      <c r="BR22" s="42"/>
      <c r="BS22" s="42"/>
      <c r="BT22" s="42"/>
      <c r="BU22" s="42"/>
      <c r="BV22" s="42"/>
      <c r="BW22" s="42">
        <f t="shared" si="45"/>
        <v>0</v>
      </c>
      <c r="BX22" s="42"/>
      <c r="BY22" s="42">
        <f t="shared" si="17"/>
        <v>0</v>
      </c>
      <c r="BZ22" s="42"/>
    </row>
    <row r="23" spans="1:78" ht="15.75" hidden="1" outlineLevel="4" thickBot="1" x14ac:dyDescent="0.25">
      <c r="A23" s="37"/>
      <c r="B23" s="38">
        <f t="shared" si="0"/>
        <v>0</v>
      </c>
      <c r="C23" s="39"/>
      <c r="D23" s="41"/>
      <c r="E23" s="41"/>
      <c r="F23" s="41"/>
      <c r="G23" s="41">
        <f t="shared" si="1"/>
        <v>0</v>
      </c>
      <c r="H23" s="40" t="s">
        <v>47</v>
      </c>
      <c r="I23" s="41">
        <v>2</v>
      </c>
      <c r="J23" s="42">
        <f>30500000-20500000</f>
        <v>10000000</v>
      </c>
      <c r="K23" s="42"/>
      <c r="L23" s="42"/>
      <c r="M23" s="42"/>
      <c r="N23" s="42"/>
      <c r="O23" s="66">
        <f t="shared" si="2"/>
        <v>10000000</v>
      </c>
      <c r="P23" s="43">
        <f t="shared" si="3"/>
        <v>10000000</v>
      </c>
      <c r="Q23" s="41">
        <v>2</v>
      </c>
      <c r="R23" s="42">
        <f>32025000-22025000</f>
        <v>10000000</v>
      </c>
      <c r="S23" s="42"/>
      <c r="T23" s="42"/>
      <c r="U23" s="42"/>
      <c r="V23" s="42"/>
      <c r="W23" s="66">
        <f t="shared" si="4"/>
        <v>10000000</v>
      </c>
      <c r="X23" s="41"/>
      <c r="Y23" s="42"/>
      <c r="Z23" s="42"/>
      <c r="AA23" s="42"/>
      <c r="AB23" s="42"/>
      <c r="AC23" s="42"/>
      <c r="AD23" s="66">
        <f t="shared" si="40"/>
        <v>0</v>
      </c>
      <c r="AE23" s="42"/>
      <c r="AF23" s="42"/>
      <c r="AG23" s="42"/>
      <c r="AH23" s="42"/>
      <c r="AI23" s="42"/>
      <c r="AJ23" s="42"/>
      <c r="AK23" s="42"/>
      <c r="AL23" s="42"/>
      <c r="AM23" s="66">
        <f t="shared" si="41"/>
        <v>0</v>
      </c>
      <c r="AN23" s="42"/>
      <c r="AO23" s="42"/>
      <c r="AP23" s="42"/>
      <c r="AQ23" s="42"/>
      <c r="AR23" s="42"/>
      <c r="AS23" s="42"/>
      <c r="AT23" s="42"/>
      <c r="AU23" s="42"/>
      <c r="AV23" s="66">
        <f t="shared" si="42"/>
        <v>0</v>
      </c>
      <c r="AW23" s="42"/>
      <c r="AX23" s="42"/>
      <c r="AY23" s="42"/>
      <c r="AZ23" s="42"/>
      <c r="BA23" s="42"/>
      <c r="BB23" s="42"/>
      <c r="BC23" s="42"/>
      <c r="BD23" s="42"/>
      <c r="BE23" s="66">
        <f t="shared" si="43"/>
        <v>0</v>
      </c>
      <c r="BF23" s="42"/>
      <c r="BG23" s="42"/>
      <c r="BH23" s="42"/>
      <c r="BI23" s="42"/>
      <c r="BJ23" s="42"/>
      <c r="BK23" s="42"/>
      <c r="BL23" s="42"/>
      <c r="BM23" s="42"/>
      <c r="BN23" s="66">
        <f t="shared" si="44"/>
        <v>0</v>
      </c>
      <c r="BO23" s="42"/>
      <c r="BP23" s="42"/>
      <c r="BQ23" s="42"/>
      <c r="BR23" s="42"/>
      <c r="BS23" s="42"/>
      <c r="BT23" s="42"/>
      <c r="BU23" s="42"/>
      <c r="BV23" s="42"/>
      <c r="BW23" s="66">
        <f t="shared" si="45"/>
        <v>0</v>
      </c>
      <c r="BX23" s="42"/>
      <c r="BY23" s="42">
        <f t="shared" si="17"/>
        <v>0</v>
      </c>
      <c r="BZ23" s="42"/>
    </row>
    <row r="24" spans="1:78" ht="48" outlineLevel="3" collapsed="1" thickBot="1" x14ac:dyDescent="0.25">
      <c r="A24" s="30" t="s">
        <v>104</v>
      </c>
      <c r="B24" s="31">
        <f t="shared" si="0"/>
        <v>15</v>
      </c>
      <c r="C24" s="32" t="s">
        <v>105</v>
      </c>
      <c r="D24" s="34">
        <v>46845000</v>
      </c>
      <c r="E24" s="34"/>
      <c r="F24" s="63"/>
      <c r="G24" s="34">
        <f t="shared" si="1"/>
        <v>46845000</v>
      </c>
      <c r="H24" s="33"/>
      <c r="I24" s="34"/>
      <c r="J24" s="35">
        <f>SUM(J25:J27)</f>
        <v>49000000</v>
      </c>
      <c r="K24" s="35">
        <f>SUM(K25:K27)</f>
        <v>0</v>
      </c>
      <c r="L24" s="35">
        <f>SUM(L25:L27)</f>
        <v>0</v>
      </c>
      <c r="M24" s="35">
        <f>SUM(M25:M27)</f>
        <v>0</v>
      </c>
      <c r="N24" s="35">
        <f>SUM(N25:N27)</f>
        <v>0</v>
      </c>
      <c r="O24" s="35">
        <f t="shared" si="2"/>
        <v>49000000</v>
      </c>
      <c r="P24" s="36">
        <f t="shared" si="3"/>
        <v>2155000</v>
      </c>
      <c r="Q24" s="34"/>
      <c r="R24" s="35">
        <f>SUM(R25:R27)</f>
        <v>51500000</v>
      </c>
      <c r="S24" s="35">
        <f>SUM(S25:S27)</f>
        <v>0</v>
      </c>
      <c r="T24" s="35">
        <f>SUM(T25:T27)</f>
        <v>0</v>
      </c>
      <c r="U24" s="35">
        <f>SUM(U25:U27)</f>
        <v>0</v>
      </c>
      <c r="V24" s="35">
        <f>SUM(V25:V27)</f>
        <v>0</v>
      </c>
      <c r="W24" s="35">
        <f t="shared" si="4"/>
        <v>51500000</v>
      </c>
      <c r="X24" s="34"/>
      <c r="Y24" s="35">
        <v>55000000</v>
      </c>
      <c r="Z24" s="35">
        <f>SUM(Z25:Z27)</f>
        <v>0</v>
      </c>
      <c r="AA24" s="35">
        <f>SUM(AA25:AA27)</f>
        <v>0</v>
      </c>
      <c r="AB24" s="35">
        <f>SUM(AB25:AB27)</f>
        <v>0</v>
      </c>
      <c r="AC24" s="35">
        <f>SUM(AC25:AC27)</f>
        <v>0</v>
      </c>
      <c r="AD24" s="35">
        <f t="shared" si="40"/>
        <v>55000000</v>
      </c>
      <c r="AE24" s="35">
        <v>55000000</v>
      </c>
      <c r="AF24" s="35">
        <f t="shared" ref="AF24:AL24" si="61">SUM(AF25:AF27)</f>
        <v>0</v>
      </c>
      <c r="AG24" s="35">
        <f t="shared" si="61"/>
        <v>0</v>
      </c>
      <c r="AH24" s="35">
        <f t="shared" si="61"/>
        <v>0</v>
      </c>
      <c r="AI24" s="35">
        <f t="shared" si="61"/>
        <v>0</v>
      </c>
      <c r="AJ24" s="35">
        <f t="shared" si="61"/>
        <v>0</v>
      </c>
      <c r="AK24" s="35">
        <f t="shared" si="61"/>
        <v>0</v>
      </c>
      <c r="AL24" s="35">
        <f t="shared" si="61"/>
        <v>0</v>
      </c>
      <c r="AM24" s="35">
        <f t="shared" si="41"/>
        <v>55000000</v>
      </c>
      <c r="AN24" s="35">
        <v>55000000</v>
      </c>
      <c r="AO24" s="35">
        <f t="shared" ref="AO24:AU24" si="62">SUM(AO25:AO27)</f>
        <v>0</v>
      </c>
      <c r="AP24" s="35">
        <f t="shared" si="62"/>
        <v>0</v>
      </c>
      <c r="AQ24" s="35">
        <f t="shared" si="62"/>
        <v>0</v>
      </c>
      <c r="AR24" s="35">
        <f t="shared" si="62"/>
        <v>0</v>
      </c>
      <c r="AS24" s="35">
        <f t="shared" si="62"/>
        <v>0</v>
      </c>
      <c r="AT24" s="35">
        <f t="shared" si="62"/>
        <v>0</v>
      </c>
      <c r="AU24" s="35">
        <f t="shared" si="62"/>
        <v>0</v>
      </c>
      <c r="AV24" s="35">
        <f t="shared" si="42"/>
        <v>55000000</v>
      </c>
      <c r="AW24" s="35">
        <v>55000000</v>
      </c>
      <c r="AX24" s="35">
        <f t="shared" ref="AX24:BD24" si="63">SUM(AX25:AX27)</f>
        <v>0</v>
      </c>
      <c r="AY24" s="35">
        <f t="shared" si="63"/>
        <v>0</v>
      </c>
      <c r="AZ24" s="35">
        <f t="shared" si="63"/>
        <v>0</v>
      </c>
      <c r="BA24" s="35">
        <f t="shared" si="63"/>
        <v>0</v>
      </c>
      <c r="BB24" s="35">
        <f t="shared" si="63"/>
        <v>0</v>
      </c>
      <c r="BC24" s="35">
        <f t="shared" si="63"/>
        <v>0</v>
      </c>
      <c r="BD24" s="35">
        <f t="shared" si="63"/>
        <v>0</v>
      </c>
      <c r="BE24" s="35">
        <f t="shared" si="43"/>
        <v>55000000</v>
      </c>
      <c r="BF24" s="35">
        <v>55000000</v>
      </c>
      <c r="BG24" s="35">
        <f t="shared" ref="BG24:BM24" si="64">SUM(BG25:BG27)</f>
        <v>0</v>
      </c>
      <c r="BH24" s="35">
        <f t="shared" si="64"/>
        <v>0</v>
      </c>
      <c r="BI24" s="35">
        <f t="shared" si="64"/>
        <v>0</v>
      </c>
      <c r="BJ24" s="35">
        <f t="shared" si="64"/>
        <v>0</v>
      </c>
      <c r="BK24" s="35">
        <f t="shared" si="64"/>
        <v>0</v>
      </c>
      <c r="BL24" s="35">
        <f t="shared" si="64"/>
        <v>0</v>
      </c>
      <c r="BM24" s="35">
        <f t="shared" si="64"/>
        <v>0</v>
      </c>
      <c r="BN24" s="35">
        <f t="shared" si="44"/>
        <v>55000000</v>
      </c>
      <c r="BO24" s="35">
        <v>55000000</v>
      </c>
      <c r="BP24" s="35">
        <f t="shared" ref="BP24:BV24" si="65">SUM(BP25:BP27)</f>
        <v>0</v>
      </c>
      <c r="BQ24" s="35">
        <f t="shared" si="65"/>
        <v>0</v>
      </c>
      <c r="BR24" s="35">
        <f t="shared" si="65"/>
        <v>0</v>
      </c>
      <c r="BS24" s="35">
        <f t="shared" si="65"/>
        <v>0</v>
      </c>
      <c r="BT24" s="35">
        <f t="shared" si="65"/>
        <v>0</v>
      </c>
      <c r="BU24" s="35">
        <f t="shared" si="65"/>
        <v>0</v>
      </c>
      <c r="BV24" s="35">
        <f t="shared" si="65"/>
        <v>0</v>
      </c>
      <c r="BW24" s="35">
        <f t="shared" si="45"/>
        <v>55000000</v>
      </c>
      <c r="BX24" s="35">
        <f>BW24</f>
        <v>55000000</v>
      </c>
      <c r="BY24" s="35">
        <f t="shared" si="17"/>
        <v>0</v>
      </c>
      <c r="BZ24" s="35"/>
    </row>
    <row r="25" spans="1:78" s="45" customFormat="1" ht="15.75" hidden="1" outlineLevel="4" thickBot="1" x14ac:dyDescent="0.25">
      <c r="A25" s="37"/>
      <c r="B25" s="38"/>
      <c r="C25" s="39"/>
      <c r="D25" s="41"/>
      <c r="E25" s="41"/>
      <c r="F25" s="41"/>
      <c r="G25" s="41">
        <f t="shared" si="1"/>
        <v>0</v>
      </c>
      <c r="H25" s="40" t="s">
        <v>47</v>
      </c>
      <c r="I25" s="41"/>
      <c r="J25" s="42"/>
      <c r="K25" s="42"/>
      <c r="L25" s="42"/>
      <c r="M25" s="42"/>
      <c r="N25" s="42"/>
      <c r="O25" s="42">
        <f t="shared" si="2"/>
        <v>0</v>
      </c>
      <c r="P25" s="43">
        <f t="shared" si="3"/>
        <v>0</v>
      </c>
      <c r="Q25" s="41"/>
      <c r="R25" s="42"/>
      <c r="S25" s="42"/>
      <c r="T25" s="42"/>
      <c r="U25" s="42"/>
      <c r="V25" s="42"/>
      <c r="W25" s="42">
        <f t="shared" si="4"/>
        <v>0</v>
      </c>
      <c r="X25" s="41"/>
      <c r="Y25" s="42"/>
      <c r="Z25" s="42"/>
      <c r="AA25" s="42"/>
      <c r="AB25" s="42"/>
      <c r="AC25" s="42"/>
      <c r="AD25" s="42">
        <f t="shared" si="40"/>
        <v>0</v>
      </c>
      <c r="AE25" s="42"/>
      <c r="AF25" s="42"/>
      <c r="AG25" s="42"/>
      <c r="AH25" s="42"/>
      <c r="AI25" s="42"/>
      <c r="AJ25" s="42"/>
      <c r="AK25" s="42"/>
      <c r="AL25" s="42"/>
      <c r="AM25" s="42">
        <f t="shared" si="41"/>
        <v>0</v>
      </c>
      <c r="AN25" s="42"/>
      <c r="AO25" s="42"/>
      <c r="AP25" s="42"/>
      <c r="AQ25" s="42"/>
      <c r="AR25" s="42"/>
      <c r="AS25" s="42"/>
      <c r="AT25" s="42"/>
      <c r="AU25" s="42"/>
      <c r="AV25" s="42">
        <f t="shared" si="42"/>
        <v>0</v>
      </c>
      <c r="AW25" s="42"/>
      <c r="AX25" s="42"/>
      <c r="AY25" s="42"/>
      <c r="AZ25" s="42"/>
      <c r="BA25" s="42"/>
      <c r="BB25" s="42"/>
      <c r="BC25" s="42"/>
      <c r="BD25" s="42"/>
      <c r="BE25" s="42">
        <f t="shared" si="43"/>
        <v>0</v>
      </c>
      <c r="BF25" s="42"/>
      <c r="BG25" s="42"/>
      <c r="BH25" s="42"/>
      <c r="BI25" s="42"/>
      <c r="BJ25" s="42"/>
      <c r="BK25" s="42"/>
      <c r="BL25" s="42"/>
      <c r="BM25" s="42"/>
      <c r="BN25" s="42">
        <f t="shared" si="44"/>
        <v>0</v>
      </c>
      <c r="BO25" s="42"/>
      <c r="BP25" s="42"/>
      <c r="BQ25" s="42"/>
      <c r="BR25" s="42"/>
      <c r="BS25" s="42"/>
      <c r="BT25" s="42"/>
      <c r="BU25" s="42"/>
      <c r="BV25" s="42"/>
      <c r="BW25" s="42">
        <f t="shared" si="45"/>
        <v>0</v>
      </c>
      <c r="BX25" s="42"/>
      <c r="BY25" s="42">
        <f t="shared" si="17"/>
        <v>0</v>
      </c>
      <c r="BZ25" s="42"/>
    </row>
    <row r="26" spans="1:78" s="45" customFormat="1" ht="15.75" hidden="1" outlineLevel="4" thickBot="1" x14ac:dyDescent="0.25">
      <c r="A26" s="37"/>
      <c r="B26" s="38"/>
      <c r="C26" s="39"/>
      <c r="D26" s="41"/>
      <c r="E26" s="41"/>
      <c r="F26" s="41"/>
      <c r="G26" s="41">
        <f t="shared" si="1"/>
        <v>0</v>
      </c>
      <c r="H26" s="40" t="s">
        <v>47</v>
      </c>
      <c r="I26" s="41"/>
      <c r="J26" s="42"/>
      <c r="K26" s="42"/>
      <c r="L26" s="42"/>
      <c r="M26" s="42"/>
      <c r="N26" s="42"/>
      <c r="O26" s="42">
        <f t="shared" si="2"/>
        <v>0</v>
      </c>
      <c r="P26" s="43">
        <f t="shared" si="3"/>
        <v>0</v>
      </c>
      <c r="Q26" s="41"/>
      <c r="R26" s="42"/>
      <c r="S26" s="42"/>
      <c r="T26" s="42"/>
      <c r="U26" s="42"/>
      <c r="V26" s="42"/>
      <c r="W26" s="42">
        <f t="shared" si="4"/>
        <v>0</v>
      </c>
      <c r="X26" s="41"/>
      <c r="Y26" s="42"/>
      <c r="Z26" s="42"/>
      <c r="AA26" s="42"/>
      <c r="AB26" s="42"/>
      <c r="AC26" s="42"/>
      <c r="AD26" s="42">
        <f t="shared" si="40"/>
        <v>0</v>
      </c>
      <c r="AE26" s="42"/>
      <c r="AF26" s="42"/>
      <c r="AG26" s="42"/>
      <c r="AH26" s="42"/>
      <c r="AI26" s="42"/>
      <c r="AJ26" s="42"/>
      <c r="AK26" s="42"/>
      <c r="AL26" s="42"/>
      <c r="AM26" s="42">
        <f t="shared" si="41"/>
        <v>0</v>
      </c>
      <c r="AN26" s="42"/>
      <c r="AO26" s="42"/>
      <c r="AP26" s="42"/>
      <c r="AQ26" s="42"/>
      <c r="AR26" s="42"/>
      <c r="AS26" s="42"/>
      <c r="AT26" s="42"/>
      <c r="AU26" s="42"/>
      <c r="AV26" s="42">
        <f t="shared" si="42"/>
        <v>0</v>
      </c>
      <c r="AW26" s="42"/>
      <c r="AX26" s="42"/>
      <c r="AY26" s="42"/>
      <c r="AZ26" s="42"/>
      <c r="BA26" s="42"/>
      <c r="BB26" s="42"/>
      <c r="BC26" s="42"/>
      <c r="BD26" s="42"/>
      <c r="BE26" s="42">
        <f t="shared" si="43"/>
        <v>0</v>
      </c>
      <c r="BF26" s="42"/>
      <c r="BG26" s="42"/>
      <c r="BH26" s="42"/>
      <c r="BI26" s="42"/>
      <c r="BJ26" s="42"/>
      <c r="BK26" s="42"/>
      <c r="BL26" s="42"/>
      <c r="BM26" s="42"/>
      <c r="BN26" s="42">
        <f t="shared" si="44"/>
        <v>0</v>
      </c>
      <c r="BO26" s="42"/>
      <c r="BP26" s="42"/>
      <c r="BQ26" s="42"/>
      <c r="BR26" s="42"/>
      <c r="BS26" s="42"/>
      <c r="BT26" s="42"/>
      <c r="BU26" s="42"/>
      <c r="BV26" s="42"/>
      <c r="BW26" s="42">
        <f t="shared" si="45"/>
        <v>0</v>
      </c>
      <c r="BX26" s="42"/>
      <c r="BY26" s="42">
        <f t="shared" si="17"/>
        <v>0</v>
      </c>
      <c r="BZ26" s="42"/>
    </row>
    <row r="27" spans="1:78" ht="15.75" hidden="1" outlineLevel="4" thickBot="1" x14ac:dyDescent="0.25">
      <c r="A27" s="37"/>
      <c r="B27" s="38">
        <f t="shared" si="0"/>
        <v>0</v>
      </c>
      <c r="C27" s="39"/>
      <c r="D27" s="41"/>
      <c r="E27" s="41"/>
      <c r="F27" s="41"/>
      <c r="G27" s="41">
        <f t="shared" si="1"/>
        <v>0</v>
      </c>
      <c r="H27" s="40" t="s">
        <v>47</v>
      </c>
      <c r="I27" s="41">
        <v>7</v>
      </c>
      <c r="J27" s="42">
        <v>49000000</v>
      </c>
      <c r="K27" s="42"/>
      <c r="L27" s="42"/>
      <c r="M27" s="42"/>
      <c r="N27" s="42"/>
      <c r="O27" s="42">
        <f t="shared" si="2"/>
        <v>49000000</v>
      </c>
      <c r="P27" s="43">
        <f t="shared" si="3"/>
        <v>49000000</v>
      </c>
      <c r="Q27" s="41">
        <v>7</v>
      </c>
      <c r="R27" s="42">
        <f>51450000+50000</f>
        <v>51500000</v>
      </c>
      <c r="S27" s="42"/>
      <c r="T27" s="42"/>
      <c r="U27" s="42"/>
      <c r="V27" s="42"/>
      <c r="W27" s="66">
        <f t="shared" si="4"/>
        <v>51500000</v>
      </c>
      <c r="X27" s="41"/>
      <c r="Y27" s="42"/>
      <c r="Z27" s="42"/>
      <c r="AA27" s="42"/>
      <c r="AB27" s="42"/>
      <c r="AC27" s="42"/>
      <c r="AD27" s="66">
        <f t="shared" si="40"/>
        <v>0</v>
      </c>
      <c r="AE27" s="42"/>
      <c r="AF27" s="42"/>
      <c r="AG27" s="42"/>
      <c r="AH27" s="42"/>
      <c r="AI27" s="42"/>
      <c r="AJ27" s="42"/>
      <c r="AK27" s="42"/>
      <c r="AL27" s="42"/>
      <c r="AM27" s="66">
        <f t="shared" si="41"/>
        <v>0</v>
      </c>
      <c r="AN27" s="42"/>
      <c r="AO27" s="42"/>
      <c r="AP27" s="42"/>
      <c r="AQ27" s="42"/>
      <c r="AR27" s="42"/>
      <c r="AS27" s="42"/>
      <c r="AT27" s="42"/>
      <c r="AU27" s="42"/>
      <c r="AV27" s="66">
        <f t="shared" si="42"/>
        <v>0</v>
      </c>
      <c r="AW27" s="42"/>
      <c r="AX27" s="42"/>
      <c r="AY27" s="42"/>
      <c r="AZ27" s="42"/>
      <c r="BA27" s="42"/>
      <c r="BB27" s="42"/>
      <c r="BC27" s="42"/>
      <c r="BD27" s="42"/>
      <c r="BE27" s="66">
        <f t="shared" si="43"/>
        <v>0</v>
      </c>
      <c r="BF27" s="42"/>
      <c r="BG27" s="42"/>
      <c r="BH27" s="42"/>
      <c r="BI27" s="42"/>
      <c r="BJ27" s="42"/>
      <c r="BK27" s="42"/>
      <c r="BL27" s="42"/>
      <c r="BM27" s="42"/>
      <c r="BN27" s="66">
        <f t="shared" si="44"/>
        <v>0</v>
      </c>
      <c r="BO27" s="42"/>
      <c r="BP27" s="42"/>
      <c r="BQ27" s="42"/>
      <c r="BR27" s="42"/>
      <c r="BS27" s="42"/>
      <c r="BT27" s="42"/>
      <c r="BU27" s="42"/>
      <c r="BV27" s="42"/>
      <c r="BW27" s="66">
        <f t="shared" si="45"/>
        <v>0</v>
      </c>
      <c r="BX27" s="42"/>
      <c r="BY27" s="42">
        <f t="shared" si="17"/>
        <v>0</v>
      </c>
      <c r="BZ27" s="42"/>
    </row>
    <row r="28" spans="1:78" ht="32.25" outlineLevel="2" thickBot="1" x14ac:dyDescent="0.25">
      <c r="A28" s="25" t="s">
        <v>106</v>
      </c>
      <c r="B28" s="26">
        <f t="shared" si="0"/>
        <v>12</v>
      </c>
      <c r="C28" s="46" t="s">
        <v>107</v>
      </c>
      <c r="D28" s="28">
        <f>SUM(D29,D33)</f>
        <v>13000000</v>
      </c>
      <c r="E28" s="28">
        <f>SUM(E29,E33)</f>
        <v>0</v>
      </c>
      <c r="F28" s="62"/>
      <c r="G28" s="28">
        <f t="shared" si="1"/>
        <v>13000000</v>
      </c>
      <c r="H28" s="60"/>
      <c r="I28" s="28"/>
      <c r="J28" s="27">
        <f>SUM(J29,J33)</f>
        <v>13000000</v>
      </c>
      <c r="K28" s="27">
        <f>SUM(K29,K33)</f>
        <v>0</v>
      </c>
      <c r="L28" s="27">
        <f>SUM(L29,L33)</f>
        <v>0</v>
      </c>
      <c r="M28" s="27">
        <f>SUM(M29,M33)</f>
        <v>0</v>
      </c>
      <c r="N28" s="27">
        <f>SUM(N29,N33)</f>
        <v>0</v>
      </c>
      <c r="O28" s="27">
        <f t="shared" si="2"/>
        <v>13000000</v>
      </c>
      <c r="P28" s="29">
        <f t="shared" si="3"/>
        <v>0</v>
      </c>
      <c r="Q28" s="28"/>
      <c r="R28" s="27">
        <f>SUM(R29,R33)</f>
        <v>14000000</v>
      </c>
      <c r="S28" s="27">
        <f>SUM(S29,S33)</f>
        <v>0</v>
      </c>
      <c r="T28" s="27">
        <f>SUM(T29,T33)</f>
        <v>0</v>
      </c>
      <c r="U28" s="27">
        <f>SUM(U29,U33)</f>
        <v>0</v>
      </c>
      <c r="V28" s="27">
        <f>SUM(V29,V33)</f>
        <v>0</v>
      </c>
      <c r="W28" s="27">
        <f t="shared" si="4"/>
        <v>14000000</v>
      </c>
      <c r="X28" s="28"/>
      <c r="Y28" s="27">
        <f>SUM(Y29,Y33)</f>
        <v>11000000</v>
      </c>
      <c r="Z28" s="27">
        <f>SUM(Z29,Z33)</f>
        <v>0</v>
      </c>
      <c r="AA28" s="27">
        <f>SUM(AA29,AA33)</f>
        <v>0</v>
      </c>
      <c r="AB28" s="27">
        <f>SUM(AB29,AB33)</f>
        <v>0</v>
      </c>
      <c r="AC28" s="27">
        <f>SUM(AC29,AC33)</f>
        <v>0</v>
      </c>
      <c r="AD28" s="27">
        <f t="shared" si="40"/>
        <v>11000000</v>
      </c>
      <c r="AE28" s="27">
        <f t="shared" ref="AE28:AL28" si="66">SUM(AE29,AE33)</f>
        <v>11000000</v>
      </c>
      <c r="AF28" s="27">
        <f t="shared" si="66"/>
        <v>0</v>
      </c>
      <c r="AG28" s="27">
        <f t="shared" si="66"/>
        <v>0</v>
      </c>
      <c r="AH28" s="27">
        <f t="shared" si="66"/>
        <v>0</v>
      </c>
      <c r="AI28" s="27">
        <f t="shared" si="66"/>
        <v>0</v>
      </c>
      <c r="AJ28" s="27">
        <f t="shared" si="66"/>
        <v>0</v>
      </c>
      <c r="AK28" s="27">
        <f t="shared" si="66"/>
        <v>0</v>
      </c>
      <c r="AL28" s="27">
        <f t="shared" si="66"/>
        <v>0</v>
      </c>
      <c r="AM28" s="27">
        <f t="shared" si="41"/>
        <v>11000000</v>
      </c>
      <c r="AN28" s="27">
        <f t="shared" ref="AN28:AU28" si="67">SUM(AN29,AN33)</f>
        <v>11000000</v>
      </c>
      <c r="AO28" s="27">
        <f t="shared" si="67"/>
        <v>0</v>
      </c>
      <c r="AP28" s="27">
        <f t="shared" si="67"/>
        <v>0</v>
      </c>
      <c r="AQ28" s="27">
        <f t="shared" si="67"/>
        <v>0</v>
      </c>
      <c r="AR28" s="27">
        <f t="shared" si="67"/>
        <v>0</v>
      </c>
      <c r="AS28" s="27">
        <f t="shared" si="67"/>
        <v>0</v>
      </c>
      <c r="AT28" s="27">
        <f t="shared" si="67"/>
        <v>0</v>
      </c>
      <c r="AU28" s="27">
        <f t="shared" si="67"/>
        <v>0</v>
      </c>
      <c r="AV28" s="27">
        <f t="shared" si="42"/>
        <v>11000000</v>
      </c>
      <c r="AW28" s="27">
        <f t="shared" ref="AW28:BD28" si="68">SUM(AW29,AW33)</f>
        <v>11000000</v>
      </c>
      <c r="AX28" s="27">
        <f t="shared" si="68"/>
        <v>0</v>
      </c>
      <c r="AY28" s="27">
        <f t="shared" si="68"/>
        <v>0</v>
      </c>
      <c r="AZ28" s="27">
        <f t="shared" si="68"/>
        <v>0</v>
      </c>
      <c r="BA28" s="27">
        <f t="shared" si="68"/>
        <v>0</v>
      </c>
      <c r="BB28" s="27">
        <f t="shared" si="68"/>
        <v>0</v>
      </c>
      <c r="BC28" s="27">
        <f t="shared" si="68"/>
        <v>0</v>
      </c>
      <c r="BD28" s="27">
        <f t="shared" si="68"/>
        <v>0</v>
      </c>
      <c r="BE28" s="27">
        <f t="shared" si="43"/>
        <v>11000000</v>
      </c>
      <c r="BF28" s="27">
        <f t="shared" ref="BF28:BM28" si="69">SUM(BF29,BF33)</f>
        <v>11000000</v>
      </c>
      <c r="BG28" s="27">
        <f t="shared" si="69"/>
        <v>0</v>
      </c>
      <c r="BH28" s="27">
        <f t="shared" si="69"/>
        <v>0</v>
      </c>
      <c r="BI28" s="27">
        <f t="shared" si="69"/>
        <v>0</v>
      </c>
      <c r="BJ28" s="27">
        <f t="shared" si="69"/>
        <v>0</v>
      </c>
      <c r="BK28" s="27">
        <f t="shared" si="69"/>
        <v>0</v>
      </c>
      <c r="BL28" s="27">
        <f t="shared" si="69"/>
        <v>0</v>
      </c>
      <c r="BM28" s="27">
        <f t="shared" si="69"/>
        <v>0</v>
      </c>
      <c r="BN28" s="27">
        <f t="shared" si="44"/>
        <v>11000000</v>
      </c>
      <c r="BO28" s="27">
        <f t="shared" ref="BO28:BV28" si="70">SUM(BO29,BO33)</f>
        <v>11000000</v>
      </c>
      <c r="BP28" s="27">
        <f t="shared" si="70"/>
        <v>0</v>
      </c>
      <c r="BQ28" s="27">
        <f t="shared" si="70"/>
        <v>0</v>
      </c>
      <c r="BR28" s="27">
        <f t="shared" si="70"/>
        <v>0</v>
      </c>
      <c r="BS28" s="27">
        <f t="shared" si="70"/>
        <v>0</v>
      </c>
      <c r="BT28" s="27">
        <f t="shared" si="70"/>
        <v>0</v>
      </c>
      <c r="BU28" s="27">
        <f t="shared" si="70"/>
        <v>0</v>
      </c>
      <c r="BV28" s="27">
        <f t="shared" si="70"/>
        <v>0</v>
      </c>
      <c r="BW28" s="27">
        <f t="shared" si="45"/>
        <v>11000000</v>
      </c>
      <c r="BX28" s="27">
        <f t="shared" ref="BX28" si="71">SUM(BX29,BX33)</f>
        <v>11000000</v>
      </c>
      <c r="BY28" s="27">
        <f t="shared" si="17"/>
        <v>0</v>
      </c>
      <c r="BZ28" s="27"/>
    </row>
    <row r="29" spans="1:78" ht="32.25" outlineLevel="3" collapsed="1" thickBot="1" x14ac:dyDescent="0.25">
      <c r="A29" s="30" t="s">
        <v>108</v>
      </c>
      <c r="B29" s="31">
        <f t="shared" si="0"/>
        <v>15</v>
      </c>
      <c r="C29" s="32" t="s">
        <v>109</v>
      </c>
      <c r="D29" s="34">
        <v>13000000</v>
      </c>
      <c r="E29" s="34"/>
      <c r="F29" s="63"/>
      <c r="G29" s="34">
        <f t="shared" si="1"/>
        <v>13000000</v>
      </c>
      <c r="H29" s="33"/>
      <c r="I29" s="34"/>
      <c r="J29" s="35">
        <f>SUM(J30:J32)</f>
        <v>5000000</v>
      </c>
      <c r="K29" s="35">
        <f>SUM(K30:K32)</f>
        <v>0</v>
      </c>
      <c r="L29" s="35">
        <f>SUM(L30:L32)</f>
        <v>0</v>
      </c>
      <c r="M29" s="35">
        <f>SUM(M30:M32)</f>
        <v>0</v>
      </c>
      <c r="N29" s="35">
        <f>SUM(N30:N32)</f>
        <v>0</v>
      </c>
      <c r="O29" s="35">
        <f t="shared" si="2"/>
        <v>5000000</v>
      </c>
      <c r="P29" s="36">
        <f t="shared" si="3"/>
        <v>-8000000</v>
      </c>
      <c r="Q29" s="34"/>
      <c r="R29" s="35">
        <f>SUM(R30:R32)</f>
        <v>5500000</v>
      </c>
      <c r="S29" s="35">
        <f>SUM(S30:S32)</f>
        <v>0</v>
      </c>
      <c r="T29" s="35">
        <f>SUM(T30:T32)</f>
        <v>0</v>
      </c>
      <c r="U29" s="35">
        <f>SUM(U30:U32)</f>
        <v>0</v>
      </c>
      <c r="V29" s="35">
        <f>SUM(V30:V32)</f>
        <v>0</v>
      </c>
      <c r="W29" s="35">
        <f t="shared" si="4"/>
        <v>5500000</v>
      </c>
      <c r="X29" s="34"/>
      <c r="Y29" s="35">
        <v>5000000</v>
      </c>
      <c r="Z29" s="35">
        <f>SUM(Z30:Z32)</f>
        <v>0</v>
      </c>
      <c r="AA29" s="35">
        <f>SUM(AA30:AA32)</f>
        <v>0</v>
      </c>
      <c r="AB29" s="35">
        <f>SUM(AB30:AB32)</f>
        <v>0</v>
      </c>
      <c r="AC29" s="35">
        <f>SUM(AC30:AC32)</f>
        <v>0</v>
      </c>
      <c r="AD29" s="35">
        <f t="shared" si="40"/>
        <v>5000000</v>
      </c>
      <c r="AE29" s="35">
        <v>5000000</v>
      </c>
      <c r="AF29" s="35">
        <f t="shared" ref="AF29:AL29" si="72">SUM(AF30:AF32)</f>
        <v>0</v>
      </c>
      <c r="AG29" s="35">
        <f t="shared" si="72"/>
        <v>0</v>
      </c>
      <c r="AH29" s="35">
        <f t="shared" si="72"/>
        <v>0</v>
      </c>
      <c r="AI29" s="35">
        <f t="shared" si="72"/>
        <v>0</v>
      </c>
      <c r="AJ29" s="35">
        <f t="shared" si="72"/>
        <v>0</v>
      </c>
      <c r="AK29" s="35">
        <f t="shared" si="72"/>
        <v>0</v>
      </c>
      <c r="AL29" s="35">
        <f t="shared" si="72"/>
        <v>0</v>
      </c>
      <c r="AM29" s="35">
        <f t="shared" si="41"/>
        <v>5000000</v>
      </c>
      <c r="AN29" s="35">
        <v>5000000</v>
      </c>
      <c r="AO29" s="35">
        <f t="shared" ref="AO29:AU29" si="73">SUM(AO30:AO32)</f>
        <v>0</v>
      </c>
      <c r="AP29" s="35">
        <f t="shared" si="73"/>
        <v>0</v>
      </c>
      <c r="AQ29" s="35">
        <f t="shared" si="73"/>
        <v>0</v>
      </c>
      <c r="AR29" s="35">
        <f t="shared" si="73"/>
        <v>0</v>
      </c>
      <c r="AS29" s="35">
        <f t="shared" si="73"/>
        <v>0</v>
      </c>
      <c r="AT29" s="35">
        <f t="shared" si="73"/>
        <v>0</v>
      </c>
      <c r="AU29" s="35">
        <f t="shared" si="73"/>
        <v>0</v>
      </c>
      <c r="AV29" s="35">
        <f t="shared" si="42"/>
        <v>5000000</v>
      </c>
      <c r="AW29" s="35">
        <v>5000000</v>
      </c>
      <c r="AX29" s="35">
        <f t="shared" ref="AX29:BD29" si="74">SUM(AX30:AX32)</f>
        <v>0</v>
      </c>
      <c r="AY29" s="35">
        <f t="shared" si="74"/>
        <v>0</v>
      </c>
      <c r="AZ29" s="35">
        <f t="shared" si="74"/>
        <v>0</v>
      </c>
      <c r="BA29" s="35">
        <f t="shared" si="74"/>
        <v>0</v>
      </c>
      <c r="BB29" s="35">
        <f t="shared" si="74"/>
        <v>0</v>
      </c>
      <c r="BC29" s="35">
        <f t="shared" si="74"/>
        <v>0</v>
      </c>
      <c r="BD29" s="35">
        <f t="shared" si="74"/>
        <v>0</v>
      </c>
      <c r="BE29" s="35">
        <f t="shared" si="43"/>
        <v>5000000</v>
      </c>
      <c r="BF29" s="35">
        <v>5000000</v>
      </c>
      <c r="BG29" s="35">
        <f t="shared" ref="BG29:BM29" si="75">SUM(BG30:BG32)</f>
        <v>0</v>
      </c>
      <c r="BH29" s="35">
        <f t="shared" si="75"/>
        <v>0</v>
      </c>
      <c r="BI29" s="35">
        <f t="shared" si="75"/>
        <v>0</v>
      </c>
      <c r="BJ29" s="35">
        <f t="shared" si="75"/>
        <v>0</v>
      </c>
      <c r="BK29" s="35">
        <f t="shared" si="75"/>
        <v>0</v>
      </c>
      <c r="BL29" s="35">
        <f t="shared" si="75"/>
        <v>0</v>
      </c>
      <c r="BM29" s="35">
        <f t="shared" si="75"/>
        <v>0</v>
      </c>
      <c r="BN29" s="35">
        <f t="shared" si="44"/>
        <v>5000000</v>
      </c>
      <c r="BO29" s="35">
        <v>5000000</v>
      </c>
      <c r="BP29" s="35">
        <f t="shared" ref="BP29:BV29" si="76">SUM(BP30:BP32)</f>
        <v>0</v>
      </c>
      <c r="BQ29" s="35">
        <f t="shared" si="76"/>
        <v>0</v>
      </c>
      <c r="BR29" s="35">
        <f t="shared" si="76"/>
        <v>0</v>
      </c>
      <c r="BS29" s="35">
        <f t="shared" si="76"/>
        <v>0</v>
      </c>
      <c r="BT29" s="35">
        <f t="shared" si="76"/>
        <v>0</v>
      </c>
      <c r="BU29" s="35">
        <f t="shared" si="76"/>
        <v>0</v>
      </c>
      <c r="BV29" s="35">
        <f t="shared" si="76"/>
        <v>0</v>
      </c>
      <c r="BW29" s="35">
        <f t="shared" si="45"/>
        <v>5000000</v>
      </c>
      <c r="BX29" s="35">
        <f>BW29</f>
        <v>5000000</v>
      </c>
      <c r="BY29" s="35">
        <f t="shared" si="17"/>
        <v>0</v>
      </c>
      <c r="BZ29" s="35"/>
    </row>
    <row r="30" spans="1:78" s="45" customFormat="1" ht="15.75" hidden="1" outlineLevel="4" thickBot="1" x14ac:dyDescent="0.25">
      <c r="A30" s="37"/>
      <c r="B30" s="38"/>
      <c r="C30" s="39"/>
      <c r="D30" s="41"/>
      <c r="E30" s="41"/>
      <c r="F30" s="41"/>
      <c r="G30" s="41">
        <f t="shared" si="1"/>
        <v>0</v>
      </c>
      <c r="H30" s="40"/>
      <c r="I30" s="41"/>
      <c r="J30" s="42"/>
      <c r="K30" s="42"/>
      <c r="L30" s="42"/>
      <c r="M30" s="42"/>
      <c r="N30" s="42"/>
      <c r="O30" s="42">
        <f t="shared" si="2"/>
        <v>0</v>
      </c>
      <c r="P30" s="43">
        <f t="shared" si="3"/>
        <v>0</v>
      </c>
      <c r="Q30" s="41"/>
      <c r="R30" s="42"/>
      <c r="S30" s="42"/>
      <c r="T30" s="42"/>
      <c r="U30" s="42"/>
      <c r="V30" s="42"/>
      <c r="W30" s="42">
        <f t="shared" si="4"/>
        <v>0</v>
      </c>
      <c r="X30" s="41"/>
      <c r="Y30" s="42"/>
      <c r="Z30" s="42"/>
      <c r="AA30" s="42"/>
      <c r="AB30" s="42"/>
      <c r="AC30" s="42"/>
      <c r="AD30" s="42">
        <f t="shared" si="40"/>
        <v>0</v>
      </c>
      <c r="AE30" s="42"/>
      <c r="AF30" s="42"/>
      <c r="AG30" s="42"/>
      <c r="AH30" s="42"/>
      <c r="AI30" s="42"/>
      <c r="AJ30" s="42"/>
      <c r="AK30" s="42"/>
      <c r="AL30" s="42"/>
      <c r="AM30" s="42">
        <f t="shared" si="41"/>
        <v>0</v>
      </c>
      <c r="AN30" s="42"/>
      <c r="AO30" s="42"/>
      <c r="AP30" s="42"/>
      <c r="AQ30" s="42"/>
      <c r="AR30" s="42"/>
      <c r="AS30" s="42"/>
      <c r="AT30" s="42"/>
      <c r="AU30" s="42"/>
      <c r="AV30" s="42">
        <f t="shared" si="42"/>
        <v>0</v>
      </c>
      <c r="AW30" s="42"/>
      <c r="AX30" s="42"/>
      <c r="AY30" s="42"/>
      <c r="AZ30" s="42"/>
      <c r="BA30" s="42"/>
      <c r="BB30" s="42"/>
      <c r="BC30" s="42"/>
      <c r="BD30" s="42"/>
      <c r="BE30" s="42">
        <f t="shared" si="43"/>
        <v>0</v>
      </c>
      <c r="BF30" s="42"/>
      <c r="BG30" s="42"/>
      <c r="BH30" s="42"/>
      <c r="BI30" s="42"/>
      <c r="BJ30" s="42"/>
      <c r="BK30" s="42"/>
      <c r="BL30" s="42"/>
      <c r="BM30" s="42"/>
      <c r="BN30" s="42">
        <f t="shared" si="44"/>
        <v>0</v>
      </c>
      <c r="BO30" s="42"/>
      <c r="BP30" s="42"/>
      <c r="BQ30" s="42"/>
      <c r="BR30" s="42"/>
      <c r="BS30" s="42"/>
      <c r="BT30" s="42"/>
      <c r="BU30" s="42"/>
      <c r="BV30" s="42"/>
      <c r="BW30" s="42">
        <f t="shared" si="45"/>
        <v>0</v>
      </c>
      <c r="BX30" s="42"/>
      <c r="BY30" s="42">
        <f t="shared" si="17"/>
        <v>0</v>
      </c>
      <c r="BZ30" s="42"/>
    </row>
    <row r="31" spans="1:78" s="45" customFormat="1" ht="15.75" hidden="1" outlineLevel="4" thickBot="1" x14ac:dyDescent="0.25">
      <c r="A31" s="37"/>
      <c r="B31" s="38"/>
      <c r="C31" s="39"/>
      <c r="D31" s="41"/>
      <c r="E31" s="41"/>
      <c r="F31" s="41"/>
      <c r="G31" s="41">
        <f t="shared" si="1"/>
        <v>0</v>
      </c>
      <c r="H31" s="40"/>
      <c r="I31" s="41"/>
      <c r="J31" s="42"/>
      <c r="K31" s="42"/>
      <c r="L31" s="42"/>
      <c r="M31" s="42"/>
      <c r="N31" s="42"/>
      <c r="O31" s="42">
        <f t="shared" si="2"/>
        <v>0</v>
      </c>
      <c r="P31" s="43">
        <f t="shared" si="3"/>
        <v>0</v>
      </c>
      <c r="Q31" s="41"/>
      <c r="R31" s="42"/>
      <c r="S31" s="42"/>
      <c r="T31" s="42"/>
      <c r="U31" s="42"/>
      <c r="V31" s="42"/>
      <c r="W31" s="42">
        <f t="shared" si="4"/>
        <v>0</v>
      </c>
      <c r="X31" s="41"/>
      <c r="Y31" s="42"/>
      <c r="Z31" s="42"/>
      <c r="AA31" s="42"/>
      <c r="AB31" s="42"/>
      <c r="AC31" s="42"/>
      <c r="AD31" s="42">
        <f t="shared" si="40"/>
        <v>0</v>
      </c>
      <c r="AE31" s="42"/>
      <c r="AF31" s="42"/>
      <c r="AG31" s="42"/>
      <c r="AH31" s="42"/>
      <c r="AI31" s="42"/>
      <c r="AJ31" s="42"/>
      <c r="AK31" s="42"/>
      <c r="AL31" s="42"/>
      <c r="AM31" s="42">
        <f t="shared" si="41"/>
        <v>0</v>
      </c>
      <c r="AN31" s="42"/>
      <c r="AO31" s="42"/>
      <c r="AP31" s="42"/>
      <c r="AQ31" s="42"/>
      <c r="AR31" s="42"/>
      <c r="AS31" s="42"/>
      <c r="AT31" s="42"/>
      <c r="AU31" s="42"/>
      <c r="AV31" s="42">
        <f t="shared" si="42"/>
        <v>0</v>
      </c>
      <c r="AW31" s="42"/>
      <c r="AX31" s="42"/>
      <c r="AY31" s="42"/>
      <c r="AZ31" s="42"/>
      <c r="BA31" s="42"/>
      <c r="BB31" s="42"/>
      <c r="BC31" s="42"/>
      <c r="BD31" s="42"/>
      <c r="BE31" s="42">
        <f t="shared" si="43"/>
        <v>0</v>
      </c>
      <c r="BF31" s="42"/>
      <c r="BG31" s="42"/>
      <c r="BH31" s="42"/>
      <c r="BI31" s="42"/>
      <c r="BJ31" s="42"/>
      <c r="BK31" s="42"/>
      <c r="BL31" s="42"/>
      <c r="BM31" s="42"/>
      <c r="BN31" s="42">
        <f t="shared" si="44"/>
        <v>0</v>
      </c>
      <c r="BO31" s="42"/>
      <c r="BP31" s="42"/>
      <c r="BQ31" s="42"/>
      <c r="BR31" s="42"/>
      <c r="BS31" s="42"/>
      <c r="BT31" s="42"/>
      <c r="BU31" s="42"/>
      <c r="BV31" s="42"/>
      <c r="BW31" s="42">
        <f t="shared" si="45"/>
        <v>0</v>
      </c>
      <c r="BX31" s="42"/>
      <c r="BY31" s="42">
        <f t="shared" si="17"/>
        <v>0</v>
      </c>
      <c r="BZ31" s="42"/>
    </row>
    <row r="32" spans="1:78" ht="15.75" hidden="1" outlineLevel="4" thickBot="1" x14ac:dyDescent="0.25">
      <c r="A32" s="37"/>
      <c r="B32" s="38">
        <f t="shared" si="0"/>
        <v>0</v>
      </c>
      <c r="C32" s="39"/>
      <c r="D32" s="41"/>
      <c r="E32" s="41"/>
      <c r="F32" s="41"/>
      <c r="G32" s="41">
        <f t="shared" si="1"/>
        <v>0</v>
      </c>
      <c r="H32" s="68" t="s">
        <v>86</v>
      </c>
      <c r="I32" s="67">
        <v>100</v>
      </c>
      <c r="J32" s="42">
        <f>6500000-1500000</f>
        <v>5000000</v>
      </c>
      <c r="K32" s="42"/>
      <c r="L32" s="42"/>
      <c r="M32" s="42"/>
      <c r="N32" s="42"/>
      <c r="O32" s="66">
        <f t="shared" si="2"/>
        <v>5000000</v>
      </c>
      <c r="P32" s="43">
        <f t="shared" si="3"/>
        <v>5000000</v>
      </c>
      <c r="Q32" s="67">
        <v>100</v>
      </c>
      <c r="R32" s="42">
        <f>6825000-1325000</f>
        <v>5500000</v>
      </c>
      <c r="S32" s="42"/>
      <c r="T32" s="42"/>
      <c r="U32" s="42"/>
      <c r="V32" s="42"/>
      <c r="W32" s="66">
        <f t="shared" si="4"/>
        <v>5500000</v>
      </c>
      <c r="X32" s="67"/>
      <c r="Y32" s="42"/>
      <c r="Z32" s="42"/>
      <c r="AA32" s="42"/>
      <c r="AB32" s="42"/>
      <c r="AC32" s="42"/>
      <c r="AD32" s="66">
        <f t="shared" si="40"/>
        <v>0</v>
      </c>
      <c r="AE32" s="42"/>
      <c r="AF32" s="42"/>
      <c r="AG32" s="42"/>
      <c r="AH32" s="42"/>
      <c r="AI32" s="42"/>
      <c r="AJ32" s="42"/>
      <c r="AK32" s="42"/>
      <c r="AL32" s="42"/>
      <c r="AM32" s="66">
        <f t="shared" si="41"/>
        <v>0</v>
      </c>
      <c r="AN32" s="42"/>
      <c r="AO32" s="42"/>
      <c r="AP32" s="42"/>
      <c r="AQ32" s="42"/>
      <c r="AR32" s="42"/>
      <c r="AS32" s="42"/>
      <c r="AT32" s="42"/>
      <c r="AU32" s="42"/>
      <c r="AV32" s="66">
        <f t="shared" si="42"/>
        <v>0</v>
      </c>
      <c r="AW32" s="42"/>
      <c r="AX32" s="42"/>
      <c r="AY32" s="42"/>
      <c r="AZ32" s="42"/>
      <c r="BA32" s="42"/>
      <c r="BB32" s="42"/>
      <c r="BC32" s="42"/>
      <c r="BD32" s="42"/>
      <c r="BE32" s="66">
        <f t="shared" si="43"/>
        <v>0</v>
      </c>
      <c r="BF32" s="42"/>
      <c r="BG32" s="42"/>
      <c r="BH32" s="42"/>
      <c r="BI32" s="42"/>
      <c r="BJ32" s="42"/>
      <c r="BK32" s="42"/>
      <c r="BL32" s="42"/>
      <c r="BM32" s="42"/>
      <c r="BN32" s="66">
        <f t="shared" si="44"/>
        <v>0</v>
      </c>
      <c r="BO32" s="42"/>
      <c r="BP32" s="42"/>
      <c r="BQ32" s="42"/>
      <c r="BR32" s="42"/>
      <c r="BS32" s="42"/>
      <c r="BT32" s="42"/>
      <c r="BU32" s="42"/>
      <c r="BV32" s="42"/>
      <c r="BW32" s="66">
        <f t="shared" si="45"/>
        <v>0</v>
      </c>
      <c r="BX32" s="42"/>
      <c r="BY32" s="42">
        <f t="shared" si="17"/>
        <v>0</v>
      </c>
      <c r="BZ32" s="42"/>
    </row>
    <row r="33" spans="1:78" ht="16.5" outlineLevel="3" collapsed="1" thickBot="1" x14ac:dyDescent="0.25">
      <c r="A33" s="30" t="s">
        <v>110</v>
      </c>
      <c r="B33" s="31">
        <f t="shared" si="0"/>
        <v>15</v>
      </c>
      <c r="C33" s="32" t="s">
        <v>111</v>
      </c>
      <c r="D33" s="34"/>
      <c r="E33" s="34"/>
      <c r="F33" s="63"/>
      <c r="G33" s="34">
        <f t="shared" si="1"/>
        <v>0</v>
      </c>
      <c r="H33" s="33"/>
      <c r="I33" s="34"/>
      <c r="J33" s="35">
        <f>SUM(J34)</f>
        <v>8000000</v>
      </c>
      <c r="K33" s="35">
        <f>SUM(K34)</f>
        <v>0</v>
      </c>
      <c r="L33" s="35">
        <f>SUM(L34)</f>
        <v>0</v>
      </c>
      <c r="M33" s="35">
        <f>SUM(M34)</f>
        <v>0</v>
      </c>
      <c r="N33" s="35">
        <f>SUM(N34)</f>
        <v>0</v>
      </c>
      <c r="O33" s="35">
        <f t="shared" si="2"/>
        <v>8000000</v>
      </c>
      <c r="P33" s="36">
        <f t="shared" si="3"/>
        <v>8000000</v>
      </c>
      <c r="Q33" s="34"/>
      <c r="R33" s="35">
        <f>SUM(R34)</f>
        <v>8500000</v>
      </c>
      <c r="S33" s="35">
        <f>SUM(S34)</f>
        <v>0</v>
      </c>
      <c r="T33" s="35">
        <f>SUM(T34)</f>
        <v>0</v>
      </c>
      <c r="U33" s="35">
        <f>SUM(U34)</f>
        <v>0</v>
      </c>
      <c r="V33" s="35">
        <f>SUM(V34)</f>
        <v>0</v>
      </c>
      <c r="W33" s="35">
        <f t="shared" si="4"/>
        <v>8500000</v>
      </c>
      <c r="X33" s="34"/>
      <c r="Y33" s="35">
        <v>6000000</v>
      </c>
      <c r="Z33" s="35">
        <f>SUM(Z34)</f>
        <v>0</v>
      </c>
      <c r="AA33" s="35">
        <f>SUM(AA34)</f>
        <v>0</v>
      </c>
      <c r="AB33" s="35">
        <f>SUM(AB34)</f>
        <v>0</v>
      </c>
      <c r="AC33" s="35">
        <f>SUM(AC34)</f>
        <v>0</v>
      </c>
      <c r="AD33" s="35">
        <f t="shared" si="40"/>
        <v>6000000</v>
      </c>
      <c r="AE33" s="35">
        <v>6000000</v>
      </c>
      <c r="AF33" s="35">
        <f t="shared" ref="AF33:AL33" si="77">SUM(AF34)</f>
        <v>0</v>
      </c>
      <c r="AG33" s="35">
        <f t="shared" si="77"/>
        <v>0</v>
      </c>
      <c r="AH33" s="35">
        <f t="shared" si="77"/>
        <v>0</v>
      </c>
      <c r="AI33" s="35">
        <f t="shared" si="77"/>
        <v>0</v>
      </c>
      <c r="AJ33" s="35">
        <f t="shared" si="77"/>
        <v>0</v>
      </c>
      <c r="AK33" s="35">
        <f t="shared" si="77"/>
        <v>0</v>
      </c>
      <c r="AL33" s="35">
        <f t="shared" si="77"/>
        <v>0</v>
      </c>
      <c r="AM33" s="35">
        <f t="shared" si="41"/>
        <v>6000000</v>
      </c>
      <c r="AN33" s="35">
        <v>6000000</v>
      </c>
      <c r="AO33" s="35">
        <f t="shared" ref="AO33:AU33" si="78">SUM(AO34)</f>
        <v>0</v>
      </c>
      <c r="AP33" s="35">
        <f t="shared" si="78"/>
        <v>0</v>
      </c>
      <c r="AQ33" s="35">
        <f t="shared" si="78"/>
        <v>0</v>
      </c>
      <c r="AR33" s="35">
        <f t="shared" si="78"/>
        <v>0</v>
      </c>
      <c r="AS33" s="35">
        <f t="shared" si="78"/>
        <v>0</v>
      </c>
      <c r="AT33" s="35">
        <f t="shared" si="78"/>
        <v>0</v>
      </c>
      <c r="AU33" s="35">
        <f t="shared" si="78"/>
        <v>0</v>
      </c>
      <c r="AV33" s="35">
        <f t="shared" si="42"/>
        <v>6000000</v>
      </c>
      <c r="AW33" s="35">
        <v>6000000</v>
      </c>
      <c r="AX33" s="35">
        <f t="shared" ref="AX33:BD33" si="79">SUM(AX34)</f>
        <v>0</v>
      </c>
      <c r="AY33" s="35">
        <f t="shared" si="79"/>
        <v>0</v>
      </c>
      <c r="AZ33" s="35">
        <f t="shared" si="79"/>
        <v>0</v>
      </c>
      <c r="BA33" s="35">
        <f t="shared" si="79"/>
        <v>0</v>
      </c>
      <c r="BB33" s="35">
        <f t="shared" si="79"/>
        <v>0</v>
      </c>
      <c r="BC33" s="35">
        <f t="shared" si="79"/>
        <v>0</v>
      </c>
      <c r="BD33" s="35">
        <f t="shared" si="79"/>
        <v>0</v>
      </c>
      <c r="BE33" s="35">
        <f t="shared" si="43"/>
        <v>6000000</v>
      </c>
      <c r="BF33" s="35">
        <v>6000000</v>
      </c>
      <c r="BG33" s="35">
        <f t="shared" ref="BG33:BM33" si="80">SUM(BG34)</f>
        <v>0</v>
      </c>
      <c r="BH33" s="35">
        <f t="shared" si="80"/>
        <v>0</v>
      </c>
      <c r="BI33" s="35">
        <f t="shared" si="80"/>
        <v>0</v>
      </c>
      <c r="BJ33" s="35">
        <f t="shared" si="80"/>
        <v>0</v>
      </c>
      <c r="BK33" s="35">
        <f t="shared" si="80"/>
        <v>0</v>
      </c>
      <c r="BL33" s="35">
        <f t="shared" si="80"/>
        <v>0</v>
      </c>
      <c r="BM33" s="35">
        <f t="shared" si="80"/>
        <v>0</v>
      </c>
      <c r="BN33" s="35">
        <f t="shared" si="44"/>
        <v>6000000</v>
      </c>
      <c r="BO33" s="35">
        <v>6000000</v>
      </c>
      <c r="BP33" s="35">
        <f t="shared" ref="BP33:BV33" si="81">SUM(BP34)</f>
        <v>0</v>
      </c>
      <c r="BQ33" s="35">
        <f t="shared" si="81"/>
        <v>0</v>
      </c>
      <c r="BR33" s="35">
        <f t="shared" si="81"/>
        <v>0</v>
      </c>
      <c r="BS33" s="35">
        <f t="shared" si="81"/>
        <v>0</v>
      </c>
      <c r="BT33" s="35">
        <f t="shared" si="81"/>
        <v>0</v>
      </c>
      <c r="BU33" s="35">
        <f t="shared" si="81"/>
        <v>0</v>
      </c>
      <c r="BV33" s="35">
        <f t="shared" si="81"/>
        <v>0</v>
      </c>
      <c r="BW33" s="35">
        <f t="shared" si="45"/>
        <v>6000000</v>
      </c>
      <c r="BX33" s="35">
        <f>BW33</f>
        <v>6000000</v>
      </c>
      <c r="BY33" s="35">
        <f t="shared" si="17"/>
        <v>0</v>
      </c>
      <c r="BZ33" s="35"/>
    </row>
    <row r="34" spans="1:78" ht="15.75" hidden="1" outlineLevel="4" thickBot="1" x14ac:dyDescent="0.25">
      <c r="A34" s="37"/>
      <c r="B34" s="38">
        <f t="shared" si="0"/>
        <v>0</v>
      </c>
      <c r="C34" s="39"/>
      <c r="D34" s="41"/>
      <c r="E34" s="41"/>
      <c r="F34" s="41"/>
      <c r="G34" s="41">
        <f t="shared" si="1"/>
        <v>0</v>
      </c>
      <c r="H34" s="68" t="s">
        <v>86</v>
      </c>
      <c r="I34" s="67">
        <v>100</v>
      </c>
      <c r="J34" s="42">
        <f>6500000+1500000</f>
        <v>8000000</v>
      </c>
      <c r="K34" s="42"/>
      <c r="L34" s="42"/>
      <c r="M34" s="42"/>
      <c r="N34" s="42"/>
      <c r="O34" s="66">
        <f t="shared" si="2"/>
        <v>8000000</v>
      </c>
      <c r="P34" s="43">
        <f t="shared" si="3"/>
        <v>8000000</v>
      </c>
      <c r="Q34" s="67">
        <v>100</v>
      </c>
      <c r="R34" s="42">
        <f>6825000+1675000</f>
        <v>8500000</v>
      </c>
      <c r="S34" s="42"/>
      <c r="T34" s="42"/>
      <c r="U34" s="42"/>
      <c r="V34" s="42"/>
      <c r="W34" s="66">
        <f t="shared" si="4"/>
        <v>8500000</v>
      </c>
      <c r="X34" s="67"/>
      <c r="Y34" s="42"/>
      <c r="Z34" s="42"/>
      <c r="AA34" s="42"/>
      <c r="AB34" s="42"/>
      <c r="AC34" s="42"/>
      <c r="AD34" s="66">
        <f t="shared" si="40"/>
        <v>0</v>
      </c>
      <c r="AE34" s="42"/>
      <c r="AF34" s="42"/>
      <c r="AG34" s="42"/>
      <c r="AH34" s="42"/>
      <c r="AI34" s="42"/>
      <c r="AJ34" s="42"/>
      <c r="AK34" s="42"/>
      <c r="AL34" s="42"/>
      <c r="AM34" s="66">
        <f t="shared" si="41"/>
        <v>0</v>
      </c>
      <c r="AN34" s="42"/>
      <c r="AO34" s="42"/>
      <c r="AP34" s="42"/>
      <c r="AQ34" s="42"/>
      <c r="AR34" s="42"/>
      <c r="AS34" s="42"/>
      <c r="AT34" s="42"/>
      <c r="AU34" s="42"/>
      <c r="AV34" s="66">
        <f t="shared" si="42"/>
        <v>0</v>
      </c>
      <c r="AW34" s="42"/>
      <c r="AX34" s="42"/>
      <c r="AY34" s="42"/>
      <c r="AZ34" s="42"/>
      <c r="BA34" s="42"/>
      <c r="BB34" s="42"/>
      <c r="BC34" s="42"/>
      <c r="BD34" s="42"/>
      <c r="BE34" s="66">
        <f t="shared" si="43"/>
        <v>0</v>
      </c>
      <c r="BF34" s="42"/>
      <c r="BG34" s="42"/>
      <c r="BH34" s="42"/>
      <c r="BI34" s="42"/>
      <c r="BJ34" s="42"/>
      <c r="BK34" s="42"/>
      <c r="BL34" s="42"/>
      <c r="BM34" s="42"/>
      <c r="BN34" s="66">
        <f t="shared" si="44"/>
        <v>0</v>
      </c>
      <c r="BO34" s="42"/>
      <c r="BP34" s="42"/>
      <c r="BQ34" s="42"/>
      <c r="BR34" s="42"/>
      <c r="BS34" s="42"/>
      <c r="BT34" s="42"/>
      <c r="BU34" s="42"/>
      <c r="BV34" s="42"/>
      <c r="BW34" s="66">
        <f t="shared" si="45"/>
        <v>0</v>
      </c>
      <c r="BX34" s="42"/>
      <c r="BY34" s="42">
        <f t="shared" si="17"/>
        <v>0</v>
      </c>
      <c r="BZ34" s="42"/>
    </row>
    <row r="35" spans="1:78" ht="32.25" outlineLevel="1" thickBot="1" x14ac:dyDescent="0.25">
      <c r="A35" s="19">
        <v>0.25072916666666667</v>
      </c>
      <c r="B35" s="20">
        <f t="shared" si="0"/>
        <v>17</v>
      </c>
      <c r="C35" s="21" t="s">
        <v>112</v>
      </c>
      <c r="D35" s="23">
        <f>SUM(D36,D50)</f>
        <v>330200000</v>
      </c>
      <c r="E35" s="23">
        <f>SUM(E36,E50)</f>
        <v>0</v>
      </c>
      <c r="F35" s="61"/>
      <c r="G35" s="23">
        <f t="shared" si="1"/>
        <v>330200000</v>
      </c>
      <c r="H35" s="59"/>
      <c r="I35" s="23"/>
      <c r="J35" s="22">
        <f>SUM(J36,J50)</f>
        <v>302200000</v>
      </c>
      <c r="K35" s="22">
        <f>SUM(K36,K50)</f>
        <v>0</v>
      </c>
      <c r="L35" s="22">
        <f>SUM(L36,L50)</f>
        <v>0</v>
      </c>
      <c r="M35" s="22">
        <f>SUM(M36,M50)</f>
        <v>0</v>
      </c>
      <c r="N35" s="22">
        <f>SUM(N36,N50)</f>
        <v>0</v>
      </c>
      <c r="O35" s="22">
        <f t="shared" si="2"/>
        <v>302200000</v>
      </c>
      <c r="P35" s="24">
        <f t="shared" si="3"/>
        <v>-28000000</v>
      </c>
      <c r="Q35" s="23"/>
      <c r="R35" s="22">
        <f>SUM(R36,R50)</f>
        <v>310400000</v>
      </c>
      <c r="S35" s="22">
        <f>SUM(S36,S50)</f>
        <v>0</v>
      </c>
      <c r="T35" s="22">
        <f>SUM(T36,T50)</f>
        <v>0</v>
      </c>
      <c r="U35" s="22">
        <f>SUM(U36,U50)</f>
        <v>0</v>
      </c>
      <c r="V35" s="22">
        <f>SUM(V36,V50)</f>
        <v>0</v>
      </c>
      <c r="W35" s="22">
        <f t="shared" si="4"/>
        <v>310400000</v>
      </c>
      <c r="X35" s="23"/>
      <c r="Y35" s="22">
        <f>SUM(Y36,Y50)</f>
        <v>292000000</v>
      </c>
      <c r="Z35" s="22">
        <f>SUM(Z36,Z50)</f>
        <v>0</v>
      </c>
      <c r="AA35" s="22">
        <f>SUM(AA36,AA50)</f>
        <v>0</v>
      </c>
      <c r="AB35" s="22">
        <f>SUM(AB36,AB50)</f>
        <v>0</v>
      </c>
      <c r="AC35" s="22">
        <f>SUM(AC36,AC50)</f>
        <v>0</v>
      </c>
      <c r="AD35" s="22">
        <f t="shared" si="40"/>
        <v>292000000</v>
      </c>
      <c r="AE35" s="22">
        <f t="shared" ref="AE35:AL35" si="82">SUM(AE36,AE50)</f>
        <v>267000000</v>
      </c>
      <c r="AF35" s="22">
        <f t="shared" si="82"/>
        <v>0</v>
      </c>
      <c r="AG35" s="22">
        <f t="shared" si="82"/>
        <v>0</v>
      </c>
      <c r="AH35" s="22">
        <f t="shared" si="82"/>
        <v>0</v>
      </c>
      <c r="AI35" s="22">
        <f t="shared" si="82"/>
        <v>0</v>
      </c>
      <c r="AJ35" s="22">
        <f t="shared" si="82"/>
        <v>0</v>
      </c>
      <c r="AK35" s="22">
        <f t="shared" si="82"/>
        <v>0</v>
      </c>
      <c r="AL35" s="22">
        <f t="shared" si="82"/>
        <v>0</v>
      </c>
      <c r="AM35" s="22">
        <f t="shared" si="41"/>
        <v>267000000</v>
      </c>
      <c r="AN35" s="22">
        <f t="shared" ref="AN35:AU35" si="83">SUM(AN36,AN50)</f>
        <v>267000000</v>
      </c>
      <c r="AO35" s="22">
        <f t="shared" si="83"/>
        <v>0</v>
      </c>
      <c r="AP35" s="22">
        <f t="shared" si="83"/>
        <v>0</v>
      </c>
      <c r="AQ35" s="22">
        <f t="shared" si="83"/>
        <v>0</v>
      </c>
      <c r="AR35" s="22">
        <f t="shared" si="83"/>
        <v>0</v>
      </c>
      <c r="AS35" s="22">
        <f t="shared" si="83"/>
        <v>0</v>
      </c>
      <c r="AT35" s="22">
        <f t="shared" si="83"/>
        <v>0</v>
      </c>
      <c r="AU35" s="22">
        <f t="shared" si="83"/>
        <v>0</v>
      </c>
      <c r="AV35" s="22">
        <f t="shared" si="42"/>
        <v>267000000</v>
      </c>
      <c r="AW35" s="22">
        <f t="shared" ref="AW35:BD35" si="84">SUM(AW36,AW50)</f>
        <v>267000000</v>
      </c>
      <c r="AX35" s="22">
        <f t="shared" si="84"/>
        <v>0</v>
      </c>
      <c r="AY35" s="22">
        <f t="shared" si="84"/>
        <v>0</v>
      </c>
      <c r="AZ35" s="22">
        <f t="shared" si="84"/>
        <v>0</v>
      </c>
      <c r="BA35" s="22">
        <f t="shared" si="84"/>
        <v>0</v>
      </c>
      <c r="BB35" s="22">
        <f t="shared" si="84"/>
        <v>0</v>
      </c>
      <c r="BC35" s="22">
        <f t="shared" si="84"/>
        <v>0</v>
      </c>
      <c r="BD35" s="22">
        <f t="shared" si="84"/>
        <v>0</v>
      </c>
      <c r="BE35" s="22">
        <f t="shared" si="43"/>
        <v>267000000</v>
      </c>
      <c r="BF35" s="22">
        <f t="shared" ref="BF35:BM35" si="85">SUM(BF36,BF50)</f>
        <v>267000000</v>
      </c>
      <c r="BG35" s="22">
        <f t="shared" si="85"/>
        <v>0</v>
      </c>
      <c r="BH35" s="22">
        <f t="shared" si="85"/>
        <v>0</v>
      </c>
      <c r="BI35" s="22">
        <f t="shared" si="85"/>
        <v>0</v>
      </c>
      <c r="BJ35" s="22">
        <f t="shared" si="85"/>
        <v>0</v>
      </c>
      <c r="BK35" s="22">
        <f t="shared" si="85"/>
        <v>0</v>
      </c>
      <c r="BL35" s="22">
        <f t="shared" si="85"/>
        <v>0</v>
      </c>
      <c r="BM35" s="22">
        <f t="shared" si="85"/>
        <v>0</v>
      </c>
      <c r="BN35" s="22">
        <f t="shared" si="44"/>
        <v>267000000</v>
      </c>
      <c r="BO35" s="22">
        <f t="shared" ref="BO35:BV35" si="86">SUM(BO36,BO50)</f>
        <v>267000000</v>
      </c>
      <c r="BP35" s="22">
        <f t="shared" si="86"/>
        <v>0</v>
      </c>
      <c r="BQ35" s="22">
        <f t="shared" si="86"/>
        <v>0</v>
      </c>
      <c r="BR35" s="22">
        <f t="shared" si="86"/>
        <v>0</v>
      </c>
      <c r="BS35" s="22">
        <f t="shared" si="86"/>
        <v>0</v>
      </c>
      <c r="BT35" s="22">
        <f t="shared" si="86"/>
        <v>0</v>
      </c>
      <c r="BU35" s="22">
        <f t="shared" si="86"/>
        <v>0</v>
      </c>
      <c r="BV35" s="22">
        <f t="shared" si="86"/>
        <v>0</v>
      </c>
      <c r="BW35" s="22">
        <f t="shared" si="45"/>
        <v>267000000</v>
      </c>
      <c r="BX35" s="22">
        <f t="shared" ref="BX35" si="87">SUM(BX36,BX50)</f>
        <v>267000000</v>
      </c>
      <c r="BY35" s="22">
        <f t="shared" si="17"/>
        <v>0</v>
      </c>
      <c r="BZ35" s="22"/>
    </row>
    <row r="36" spans="1:78" ht="32.25" outlineLevel="2" thickBot="1" x14ac:dyDescent="0.25">
      <c r="A36" s="25" t="s">
        <v>113</v>
      </c>
      <c r="B36" s="26">
        <f t="shared" si="0"/>
        <v>12</v>
      </c>
      <c r="C36" s="46" t="s">
        <v>114</v>
      </c>
      <c r="D36" s="28">
        <f>SUM(D37,D46)</f>
        <v>59015000</v>
      </c>
      <c r="E36" s="28">
        <f>SUM(E37,E46)</f>
        <v>0</v>
      </c>
      <c r="F36" s="62"/>
      <c r="G36" s="28">
        <f t="shared" si="1"/>
        <v>59015000</v>
      </c>
      <c r="H36" s="60"/>
      <c r="I36" s="28"/>
      <c r="J36" s="27">
        <f>SUM(J37,J46)</f>
        <v>31500000</v>
      </c>
      <c r="K36" s="27">
        <f>SUM(K37,K46)</f>
        <v>0</v>
      </c>
      <c r="L36" s="27">
        <f>SUM(L37,L46)</f>
        <v>0</v>
      </c>
      <c r="M36" s="27">
        <f>SUM(M37,M46)</f>
        <v>0</v>
      </c>
      <c r="N36" s="27">
        <f>SUM(N37,N46)</f>
        <v>0</v>
      </c>
      <c r="O36" s="27">
        <f t="shared" si="2"/>
        <v>31500000</v>
      </c>
      <c r="P36" s="29">
        <f t="shared" si="3"/>
        <v>-27515000</v>
      </c>
      <c r="Q36" s="28"/>
      <c r="R36" s="27">
        <f>SUM(R37,R46)</f>
        <v>32900000</v>
      </c>
      <c r="S36" s="27">
        <f>SUM(S37,S46)</f>
        <v>0</v>
      </c>
      <c r="T36" s="27">
        <f>SUM(T37,T46)</f>
        <v>0</v>
      </c>
      <c r="U36" s="27">
        <f>SUM(U37,U46)</f>
        <v>0</v>
      </c>
      <c r="V36" s="27">
        <f>SUM(V37,V46)</f>
        <v>0</v>
      </c>
      <c r="W36" s="27">
        <f t="shared" si="4"/>
        <v>32900000</v>
      </c>
      <c r="X36" s="28"/>
      <c r="Y36" s="27">
        <f>SUM(Y37,Y46)</f>
        <v>23000000</v>
      </c>
      <c r="Z36" s="27">
        <f>SUM(Z37,Z46)</f>
        <v>0</v>
      </c>
      <c r="AA36" s="27">
        <f>SUM(AA37,AA46)</f>
        <v>0</v>
      </c>
      <c r="AB36" s="27">
        <f>SUM(AB37,AB46)</f>
        <v>0</v>
      </c>
      <c r="AC36" s="27">
        <f>SUM(AC37,AC46)</f>
        <v>0</v>
      </c>
      <c r="AD36" s="27">
        <f t="shared" si="40"/>
        <v>23000000</v>
      </c>
      <c r="AE36" s="27">
        <f t="shared" ref="AE36:AL36" si="88">SUM(AE37,AE46)</f>
        <v>23000000</v>
      </c>
      <c r="AF36" s="27">
        <f t="shared" si="88"/>
        <v>0</v>
      </c>
      <c r="AG36" s="27">
        <f t="shared" si="88"/>
        <v>0</v>
      </c>
      <c r="AH36" s="27">
        <f t="shared" si="88"/>
        <v>0</v>
      </c>
      <c r="AI36" s="27">
        <f t="shared" si="88"/>
        <v>0</v>
      </c>
      <c r="AJ36" s="27">
        <f t="shared" si="88"/>
        <v>0</v>
      </c>
      <c r="AK36" s="27">
        <f t="shared" si="88"/>
        <v>0</v>
      </c>
      <c r="AL36" s="27">
        <f t="shared" si="88"/>
        <v>0</v>
      </c>
      <c r="AM36" s="27">
        <f t="shared" si="41"/>
        <v>23000000</v>
      </c>
      <c r="AN36" s="27">
        <f t="shared" ref="AN36:AU36" si="89">SUM(AN37,AN46)</f>
        <v>23000000</v>
      </c>
      <c r="AO36" s="27">
        <f t="shared" si="89"/>
        <v>0</v>
      </c>
      <c r="AP36" s="27">
        <f t="shared" si="89"/>
        <v>0</v>
      </c>
      <c r="AQ36" s="27">
        <f t="shared" si="89"/>
        <v>0</v>
      </c>
      <c r="AR36" s="27">
        <f t="shared" si="89"/>
        <v>0</v>
      </c>
      <c r="AS36" s="27">
        <f t="shared" si="89"/>
        <v>0</v>
      </c>
      <c r="AT36" s="27">
        <f t="shared" si="89"/>
        <v>0</v>
      </c>
      <c r="AU36" s="27">
        <f t="shared" si="89"/>
        <v>0</v>
      </c>
      <c r="AV36" s="27">
        <f t="shared" si="42"/>
        <v>23000000</v>
      </c>
      <c r="AW36" s="27">
        <f t="shared" ref="AW36:BD36" si="90">SUM(AW37,AW46)</f>
        <v>23000000</v>
      </c>
      <c r="AX36" s="27">
        <f t="shared" si="90"/>
        <v>0</v>
      </c>
      <c r="AY36" s="27">
        <f t="shared" si="90"/>
        <v>0</v>
      </c>
      <c r="AZ36" s="27">
        <f t="shared" si="90"/>
        <v>0</v>
      </c>
      <c r="BA36" s="27">
        <f t="shared" si="90"/>
        <v>0</v>
      </c>
      <c r="BB36" s="27">
        <f t="shared" si="90"/>
        <v>0</v>
      </c>
      <c r="BC36" s="27">
        <f t="shared" si="90"/>
        <v>0</v>
      </c>
      <c r="BD36" s="27">
        <f t="shared" si="90"/>
        <v>0</v>
      </c>
      <c r="BE36" s="27">
        <f t="shared" si="43"/>
        <v>23000000</v>
      </c>
      <c r="BF36" s="27">
        <f t="shared" ref="BF36:BM36" si="91">SUM(BF37,BF46)</f>
        <v>23000000</v>
      </c>
      <c r="BG36" s="27">
        <f t="shared" si="91"/>
        <v>0</v>
      </c>
      <c r="BH36" s="27">
        <f t="shared" si="91"/>
        <v>0</v>
      </c>
      <c r="BI36" s="27">
        <f t="shared" si="91"/>
        <v>0</v>
      </c>
      <c r="BJ36" s="27">
        <f t="shared" si="91"/>
        <v>0</v>
      </c>
      <c r="BK36" s="27">
        <f t="shared" si="91"/>
        <v>0</v>
      </c>
      <c r="BL36" s="27">
        <f t="shared" si="91"/>
        <v>0</v>
      </c>
      <c r="BM36" s="27">
        <f t="shared" si="91"/>
        <v>0</v>
      </c>
      <c r="BN36" s="27">
        <f t="shared" si="44"/>
        <v>23000000</v>
      </c>
      <c r="BO36" s="27">
        <f t="shared" ref="BO36:BV36" si="92">SUM(BO37,BO46)</f>
        <v>23000000</v>
      </c>
      <c r="BP36" s="27">
        <f t="shared" si="92"/>
        <v>0</v>
      </c>
      <c r="BQ36" s="27">
        <f t="shared" si="92"/>
        <v>0</v>
      </c>
      <c r="BR36" s="27">
        <f t="shared" si="92"/>
        <v>0</v>
      </c>
      <c r="BS36" s="27">
        <f t="shared" si="92"/>
        <v>0</v>
      </c>
      <c r="BT36" s="27">
        <f t="shared" si="92"/>
        <v>0</v>
      </c>
      <c r="BU36" s="27">
        <f t="shared" si="92"/>
        <v>0</v>
      </c>
      <c r="BV36" s="27">
        <f t="shared" si="92"/>
        <v>0</v>
      </c>
      <c r="BW36" s="27">
        <f t="shared" si="45"/>
        <v>23000000</v>
      </c>
      <c r="BX36" s="27">
        <f t="shared" ref="BX36" si="93">SUM(BX37,BX46)</f>
        <v>23000000</v>
      </c>
      <c r="BY36" s="27">
        <f t="shared" si="17"/>
        <v>0</v>
      </c>
      <c r="BZ36" s="27"/>
    </row>
    <row r="37" spans="1:78" ht="32.25" outlineLevel="3" collapsed="1" thickBot="1" x14ac:dyDescent="0.25">
      <c r="A37" s="30" t="s">
        <v>115</v>
      </c>
      <c r="B37" s="31">
        <f t="shared" si="0"/>
        <v>15</v>
      </c>
      <c r="C37" s="32" t="s">
        <v>116</v>
      </c>
      <c r="D37" s="34">
        <v>31070000</v>
      </c>
      <c r="E37" s="34"/>
      <c r="F37" s="63"/>
      <c r="G37" s="34">
        <f t="shared" si="1"/>
        <v>31070000</v>
      </c>
      <c r="H37" s="33"/>
      <c r="I37" s="34"/>
      <c r="J37" s="35">
        <f>SUM(J38:J45)</f>
        <v>28500000</v>
      </c>
      <c r="K37" s="35">
        <f>SUM(K38:K45)</f>
        <v>0</v>
      </c>
      <c r="L37" s="35">
        <f>SUM(L38:L45)</f>
        <v>0</v>
      </c>
      <c r="M37" s="35">
        <f>SUM(M38:M45)</f>
        <v>0</v>
      </c>
      <c r="N37" s="35">
        <f>SUM(N38:N45)</f>
        <v>0</v>
      </c>
      <c r="O37" s="35">
        <f t="shared" si="2"/>
        <v>28500000</v>
      </c>
      <c r="P37" s="36">
        <f t="shared" si="3"/>
        <v>-2570000</v>
      </c>
      <c r="Q37" s="34"/>
      <c r="R37" s="35">
        <f>SUM(R38:R45)</f>
        <v>29900000</v>
      </c>
      <c r="S37" s="35">
        <f>SUM(S38:S45)</f>
        <v>0</v>
      </c>
      <c r="T37" s="35">
        <f>SUM(T38:T45)</f>
        <v>0</v>
      </c>
      <c r="U37" s="35">
        <f>SUM(U38:U45)</f>
        <v>0</v>
      </c>
      <c r="V37" s="35">
        <f>SUM(V38:V45)</f>
        <v>0</v>
      </c>
      <c r="W37" s="35">
        <f t="shared" si="4"/>
        <v>29900000</v>
      </c>
      <c r="X37" s="34"/>
      <c r="Y37" s="35">
        <v>20000000</v>
      </c>
      <c r="Z37" s="35">
        <f>SUM(Z38:Z45)</f>
        <v>0</v>
      </c>
      <c r="AA37" s="35">
        <f>SUM(AA38:AA45)</f>
        <v>0</v>
      </c>
      <c r="AB37" s="35">
        <f>SUM(AB38:AB45)</f>
        <v>0</v>
      </c>
      <c r="AC37" s="35">
        <f>SUM(AC38:AC45)</f>
        <v>0</v>
      </c>
      <c r="AD37" s="35">
        <f t="shared" si="40"/>
        <v>20000000</v>
      </c>
      <c r="AE37" s="35">
        <v>20000000</v>
      </c>
      <c r="AF37" s="35">
        <f t="shared" ref="AF37:AL37" si="94">SUM(AF38:AF45)</f>
        <v>0</v>
      </c>
      <c r="AG37" s="35">
        <f t="shared" si="94"/>
        <v>0</v>
      </c>
      <c r="AH37" s="35">
        <f t="shared" si="94"/>
        <v>0</v>
      </c>
      <c r="AI37" s="35">
        <f t="shared" si="94"/>
        <v>0</v>
      </c>
      <c r="AJ37" s="35">
        <f t="shared" si="94"/>
        <v>0</v>
      </c>
      <c r="AK37" s="35">
        <f t="shared" si="94"/>
        <v>0</v>
      </c>
      <c r="AL37" s="35">
        <f t="shared" si="94"/>
        <v>0</v>
      </c>
      <c r="AM37" s="35">
        <f t="shared" si="41"/>
        <v>20000000</v>
      </c>
      <c r="AN37" s="35">
        <v>20000000</v>
      </c>
      <c r="AO37" s="35">
        <f t="shared" ref="AO37:AU37" si="95">SUM(AO38:AO45)</f>
        <v>0</v>
      </c>
      <c r="AP37" s="35">
        <f t="shared" si="95"/>
        <v>0</v>
      </c>
      <c r="AQ37" s="35">
        <f t="shared" si="95"/>
        <v>0</v>
      </c>
      <c r="AR37" s="35">
        <f t="shared" si="95"/>
        <v>0</v>
      </c>
      <c r="AS37" s="35">
        <f t="shared" si="95"/>
        <v>0</v>
      </c>
      <c r="AT37" s="35">
        <f t="shared" si="95"/>
        <v>0</v>
      </c>
      <c r="AU37" s="35">
        <f t="shared" si="95"/>
        <v>0</v>
      </c>
      <c r="AV37" s="35">
        <f t="shared" si="42"/>
        <v>20000000</v>
      </c>
      <c r="AW37" s="35">
        <v>20000000</v>
      </c>
      <c r="AX37" s="35">
        <f t="shared" ref="AX37:BD37" si="96">SUM(AX38:AX45)</f>
        <v>0</v>
      </c>
      <c r="AY37" s="35">
        <f t="shared" si="96"/>
        <v>0</v>
      </c>
      <c r="AZ37" s="35">
        <f t="shared" si="96"/>
        <v>0</v>
      </c>
      <c r="BA37" s="35">
        <f t="shared" si="96"/>
        <v>0</v>
      </c>
      <c r="BB37" s="35">
        <f t="shared" si="96"/>
        <v>0</v>
      </c>
      <c r="BC37" s="35">
        <f t="shared" si="96"/>
        <v>0</v>
      </c>
      <c r="BD37" s="35">
        <f t="shared" si="96"/>
        <v>0</v>
      </c>
      <c r="BE37" s="35">
        <f t="shared" si="43"/>
        <v>20000000</v>
      </c>
      <c r="BF37" s="35">
        <v>20000000</v>
      </c>
      <c r="BG37" s="35">
        <f t="shared" ref="BG37:BM37" si="97">SUM(BG38:BG45)</f>
        <v>0</v>
      </c>
      <c r="BH37" s="35">
        <f t="shared" si="97"/>
        <v>0</v>
      </c>
      <c r="BI37" s="35">
        <f t="shared" si="97"/>
        <v>0</v>
      </c>
      <c r="BJ37" s="35">
        <f t="shared" si="97"/>
        <v>0</v>
      </c>
      <c r="BK37" s="35">
        <f t="shared" si="97"/>
        <v>0</v>
      </c>
      <c r="BL37" s="35">
        <f t="shared" si="97"/>
        <v>0</v>
      </c>
      <c r="BM37" s="35">
        <f t="shared" si="97"/>
        <v>0</v>
      </c>
      <c r="BN37" s="35">
        <f t="shared" si="44"/>
        <v>20000000</v>
      </c>
      <c r="BO37" s="35">
        <v>20000000</v>
      </c>
      <c r="BP37" s="35">
        <f t="shared" ref="BP37:BV37" si="98">SUM(BP38:BP45)</f>
        <v>0</v>
      </c>
      <c r="BQ37" s="35">
        <f t="shared" si="98"/>
        <v>0</v>
      </c>
      <c r="BR37" s="35">
        <f t="shared" si="98"/>
        <v>0</v>
      </c>
      <c r="BS37" s="35">
        <f t="shared" si="98"/>
        <v>0</v>
      </c>
      <c r="BT37" s="35">
        <f t="shared" si="98"/>
        <v>0</v>
      </c>
      <c r="BU37" s="35">
        <f t="shared" si="98"/>
        <v>0</v>
      </c>
      <c r="BV37" s="35">
        <f t="shared" si="98"/>
        <v>0</v>
      </c>
      <c r="BW37" s="35">
        <f t="shared" si="45"/>
        <v>20000000</v>
      </c>
      <c r="BX37" s="35">
        <f>BW37</f>
        <v>20000000</v>
      </c>
      <c r="BY37" s="35">
        <f t="shared" si="17"/>
        <v>0</v>
      </c>
      <c r="BZ37" s="35"/>
    </row>
    <row r="38" spans="1:78" s="45" customFormat="1" ht="15.75" hidden="1" outlineLevel="4" thickBot="1" x14ac:dyDescent="0.25">
      <c r="A38" s="37"/>
      <c r="B38" s="38"/>
      <c r="C38" s="39"/>
      <c r="D38" s="41"/>
      <c r="E38" s="41"/>
      <c r="F38" s="41"/>
      <c r="G38" s="41">
        <f t="shared" si="1"/>
        <v>0</v>
      </c>
      <c r="H38" s="40" t="s">
        <v>47</v>
      </c>
      <c r="I38" s="41"/>
      <c r="J38" s="42"/>
      <c r="K38" s="42"/>
      <c r="L38" s="42"/>
      <c r="M38" s="42"/>
      <c r="N38" s="42"/>
      <c r="O38" s="42">
        <f t="shared" si="2"/>
        <v>0</v>
      </c>
      <c r="P38" s="43">
        <f t="shared" si="3"/>
        <v>0</v>
      </c>
      <c r="Q38" s="41"/>
      <c r="R38" s="42"/>
      <c r="S38" s="42"/>
      <c r="T38" s="42"/>
      <c r="U38" s="42"/>
      <c r="V38" s="42"/>
      <c r="W38" s="42">
        <f t="shared" si="4"/>
        <v>0</v>
      </c>
      <c r="X38" s="41"/>
      <c r="Y38" s="42"/>
      <c r="Z38" s="42"/>
      <c r="AA38" s="42"/>
      <c r="AB38" s="42"/>
      <c r="AC38" s="42"/>
      <c r="AD38" s="42">
        <f t="shared" si="40"/>
        <v>0</v>
      </c>
      <c r="AE38" s="42"/>
      <c r="AF38" s="42"/>
      <c r="AG38" s="42"/>
      <c r="AH38" s="42"/>
      <c r="AI38" s="42"/>
      <c r="AJ38" s="42"/>
      <c r="AK38" s="42"/>
      <c r="AL38" s="42"/>
      <c r="AM38" s="42">
        <f t="shared" si="41"/>
        <v>0</v>
      </c>
      <c r="AN38" s="42"/>
      <c r="AO38" s="42"/>
      <c r="AP38" s="42"/>
      <c r="AQ38" s="42"/>
      <c r="AR38" s="42"/>
      <c r="AS38" s="42"/>
      <c r="AT38" s="42"/>
      <c r="AU38" s="42"/>
      <c r="AV38" s="42">
        <f t="shared" si="42"/>
        <v>0</v>
      </c>
      <c r="AW38" s="42"/>
      <c r="AX38" s="42"/>
      <c r="AY38" s="42"/>
      <c r="AZ38" s="42"/>
      <c r="BA38" s="42"/>
      <c r="BB38" s="42"/>
      <c r="BC38" s="42"/>
      <c r="BD38" s="42"/>
      <c r="BE38" s="42">
        <f t="shared" si="43"/>
        <v>0</v>
      </c>
      <c r="BF38" s="42"/>
      <c r="BG38" s="42"/>
      <c r="BH38" s="42"/>
      <c r="BI38" s="42"/>
      <c r="BJ38" s="42"/>
      <c r="BK38" s="42"/>
      <c r="BL38" s="42"/>
      <c r="BM38" s="42"/>
      <c r="BN38" s="42">
        <f t="shared" si="44"/>
        <v>0</v>
      </c>
      <c r="BO38" s="42"/>
      <c r="BP38" s="42"/>
      <c r="BQ38" s="42"/>
      <c r="BR38" s="42"/>
      <c r="BS38" s="42"/>
      <c r="BT38" s="42"/>
      <c r="BU38" s="42"/>
      <c r="BV38" s="42"/>
      <c r="BW38" s="42">
        <f t="shared" si="45"/>
        <v>0</v>
      </c>
      <c r="BX38" s="42"/>
      <c r="BY38" s="42">
        <f t="shared" si="17"/>
        <v>0</v>
      </c>
      <c r="BZ38" s="42"/>
    </row>
    <row r="39" spans="1:78" s="45" customFormat="1" ht="15.75" hidden="1" outlineLevel="4" thickBot="1" x14ac:dyDescent="0.25">
      <c r="A39" s="37"/>
      <c r="B39" s="38"/>
      <c r="C39" s="39"/>
      <c r="D39" s="41"/>
      <c r="E39" s="41"/>
      <c r="F39" s="41"/>
      <c r="G39" s="41">
        <f t="shared" ref="G39:G102" si="99">D39-E39</f>
        <v>0</v>
      </c>
      <c r="H39" s="40" t="s">
        <v>47</v>
      </c>
      <c r="I39" s="41"/>
      <c r="J39" s="42"/>
      <c r="K39" s="42"/>
      <c r="L39" s="42"/>
      <c r="M39" s="42"/>
      <c r="N39" s="42"/>
      <c r="O39" s="42">
        <f t="shared" si="2"/>
        <v>0</v>
      </c>
      <c r="P39" s="43">
        <f t="shared" ref="P39:P102" si="100">O39-D39</f>
        <v>0</v>
      </c>
      <c r="Q39" s="41"/>
      <c r="R39" s="42"/>
      <c r="S39" s="42"/>
      <c r="T39" s="42"/>
      <c r="U39" s="42"/>
      <c r="V39" s="42"/>
      <c r="W39" s="42">
        <f t="shared" si="4"/>
        <v>0</v>
      </c>
      <c r="X39" s="41"/>
      <c r="Y39" s="42"/>
      <c r="Z39" s="42"/>
      <c r="AA39" s="42"/>
      <c r="AB39" s="42"/>
      <c r="AC39" s="42"/>
      <c r="AD39" s="42">
        <f t="shared" si="40"/>
        <v>0</v>
      </c>
      <c r="AE39" s="42"/>
      <c r="AF39" s="42"/>
      <c r="AG39" s="42"/>
      <c r="AH39" s="42"/>
      <c r="AI39" s="42"/>
      <c r="AJ39" s="42"/>
      <c r="AK39" s="42"/>
      <c r="AL39" s="42"/>
      <c r="AM39" s="42">
        <f t="shared" si="41"/>
        <v>0</v>
      </c>
      <c r="AN39" s="42"/>
      <c r="AO39" s="42"/>
      <c r="AP39" s="42"/>
      <c r="AQ39" s="42"/>
      <c r="AR39" s="42"/>
      <c r="AS39" s="42"/>
      <c r="AT39" s="42"/>
      <c r="AU39" s="42"/>
      <c r="AV39" s="42">
        <f t="shared" si="42"/>
        <v>0</v>
      </c>
      <c r="AW39" s="42"/>
      <c r="AX39" s="42"/>
      <c r="AY39" s="42"/>
      <c r="AZ39" s="42"/>
      <c r="BA39" s="42"/>
      <c r="BB39" s="42"/>
      <c r="BC39" s="42"/>
      <c r="BD39" s="42"/>
      <c r="BE39" s="42">
        <f t="shared" si="43"/>
        <v>0</v>
      </c>
      <c r="BF39" s="42"/>
      <c r="BG39" s="42"/>
      <c r="BH39" s="42"/>
      <c r="BI39" s="42"/>
      <c r="BJ39" s="42"/>
      <c r="BK39" s="42"/>
      <c r="BL39" s="42"/>
      <c r="BM39" s="42"/>
      <c r="BN39" s="42">
        <f t="shared" si="44"/>
        <v>0</v>
      </c>
      <c r="BO39" s="42"/>
      <c r="BP39" s="42"/>
      <c r="BQ39" s="42"/>
      <c r="BR39" s="42"/>
      <c r="BS39" s="42"/>
      <c r="BT39" s="42"/>
      <c r="BU39" s="42"/>
      <c r="BV39" s="42"/>
      <c r="BW39" s="42">
        <f t="shared" si="45"/>
        <v>0</v>
      </c>
      <c r="BX39" s="42"/>
      <c r="BY39" s="42">
        <f t="shared" si="17"/>
        <v>0</v>
      </c>
      <c r="BZ39" s="42"/>
    </row>
    <row r="40" spans="1:78" s="45" customFormat="1" ht="15.75" hidden="1" outlineLevel="4" thickBot="1" x14ac:dyDescent="0.25">
      <c r="A40" s="37"/>
      <c r="B40" s="38"/>
      <c r="C40" s="39"/>
      <c r="D40" s="41"/>
      <c r="E40" s="41"/>
      <c r="F40" s="41"/>
      <c r="G40" s="41">
        <f t="shared" si="99"/>
        <v>0</v>
      </c>
      <c r="H40" s="40" t="s">
        <v>47</v>
      </c>
      <c r="I40" s="41"/>
      <c r="J40" s="42"/>
      <c r="K40" s="42"/>
      <c r="L40" s="42"/>
      <c r="M40" s="42"/>
      <c r="N40" s="42"/>
      <c r="O40" s="42">
        <f t="shared" si="2"/>
        <v>0</v>
      </c>
      <c r="P40" s="43">
        <f t="shared" si="100"/>
        <v>0</v>
      </c>
      <c r="Q40" s="41"/>
      <c r="R40" s="42"/>
      <c r="S40" s="42"/>
      <c r="T40" s="42"/>
      <c r="U40" s="42"/>
      <c r="V40" s="42"/>
      <c r="W40" s="42">
        <f t="shared" si="4"/>
        <v>0</v>
      </c>
      <c r="X40" s="41"/>
      <c r="Y40" s="42"/>
      <c r="Z40" s="42"/>
      <c r="AA40" s="42"/>
      <c r="AB40" s="42"/>
      <c r="AC40" s="42"/>
      <c r="AD40" s="42">
        <f t="shared" si="40"/>
        <v>0</v>
      </c>
      <c r="AE40" s="42"/>
      <c r="AF40" s="42"/>
      <c r="AG40" s="42"/>
      <c r="AH40" s="42"/>
      <c r="AI40" s="42"/>
      <c r="AJ40" s="42"/>
      <c r="AK40" s="42"/>
      <c r="AL40" s="42"/>
      <c r="AM40" s="42">
        <f t="shared" si="41"/>
        <v>0</v>
      </c>
      <c r="AN40" s="42"/>
      <c r="AO40" s="42"/>
      <c r="AP40" s="42"/>
      <c r="AQ40" s="42"/>
      <c r="AR40" s="42"/>
      <c r="AS40" s="42"/>
      <c r="AT40" s="42"/>
      <c r="AU40" s="42"/>
      <c r="AV40" s="42">
        <f t="shared" si="42"/>
        <v>0</v>
      </c>
      <c r="AW40" s="42"/>
      <c r="AX40" s="42"/>
      <c r="AY40" s="42"/>
      <c r="AZ40" s="42"/>
      <c r="BA40" s="42"/>
      <c r="BB40" s="42"/>
      <c r="BC40" s="42"/>
      <c r="BD40" s="42"/>
      <c r="BE40" s="42">
        <f t="shared" si="43"/>
        <v>0</v>
      </c>
      <c r="BF40" s="42"/>
      <c r="BG40" s="42"/>
      <c r="BH40" s="42"/>
      <c r="BI40" s="42"/>
      <c r="BJ40" s="42"/>
      <c r="BK40" s="42"/>
      <c r="BL40" s="42"/>
      <c r="BM40" s="42"/>
      <c r="BN40" s="42">
        <f t="shared" si="44"/>
        <v>0</v>
      </c>
      <c r="BO40" s="42"/>
      <c r="BP40" s="42"/>
      <c r="BQ40" s="42"/>
      <c r="BR40" s="42"/>
      <c r="BS40" s="42"/>
      <c r="BT40" s="42"/>
      <c r="BU40" s="42"/>
      <c r="BV40" s="42"/>
      <c r="BW40" s="42">
        <f t="shared" si="45"/>
        <v>0</v>
      </c>
      <c r="BX40" s="42"/>
      <c r="BY40" s="42">
        <f t="shared" si="17"/>
        <v>0</v>
      </c>
      <c r="BZ40" s="42"/>
    </row>
    <row r="41" spans="1:78" s="45" customFormat="1" ht="15.75" hidden="1" outlineLevel="4" thickBot="1" x14ac:dyDescent="0.25">
      <c r="A41" s="37"/>
      <c r="B41" s="38"/>
      <c r="C41" s="39"/>
      <c r="D41" s="41"/>
      <c r="E41" s="41"/>
      <c r="F41" s="41"/>
      <c r="G41" s="41">
        <f t="shared" si="99"/>
        <v>0</v>
      </c>
      <c r="H41" s="40" t="s">
        <v>47</v>
      </c>
      <c r="I41" s="41"/>
      <c r="J41" s="42"/>
      <c r="K41" s="42"/>
      <c r="L41" s="42"/>
      <c r="M41" s="42"/>
      <c r="N41" s="42"/>
      <c r="O41" s="42">
        <f t="shared" si="2"/>
        <v>0</v>
      </c>
      <c r="P41" s="43">
        <f t="shared" si="100"/>
        <v>0</v>
      </c>
      <c r="Q41" s="41"/>
      <c r="R41" s="42"/>
      <c r="S41" s="42"/>
      <c r="T41" s="42"/>
      <c r="U41" s="42"/>
      <c r="V41" s="42"/>
      <c r="W41" s="42">
        <f t="shared" si="4"/>
        <v>0</v>
      </c>
      <c r="X41" s="41"/>
      <c r="Y41" s="42"/>
      <c r="Z41" s="42"/>
      <c r="AA41" s="42"/>
      <c r="AB41" s="42"/>
      <c r="AC41" s="42"/>
      <c r="AD41" s="42">
        <f t="shared" si="40"/>
        <v>0</v>
      </c>
      <c r="AE41" s="42"/>
      <c r="AF41" s="42"/>
      <c r="AG41" s="42"/>
      <c r="AH41" s="42"/>
      <c r="AI41" s="42"/>
      <c r="AJ41" s="42"/>
      <c r="AK41" s="42"/>
      <c r="AL41" s="42"/>
      <c r="AM41" s="42">
        <f t="shared" si="41"/>
        <v>0</v>
      </c>
      <c r="AN41" s="42"/>
      <c r="AO41" s="42"/>
      <c r="AP41" s="42"/>
      <c r="AQ41" s="42"/>
      <c r="AR41" s="42"/>
      <c r="AS41" s="42"/>
      <c r="AT41" s="42"/>
      <c r="AU41" s="42"/>
      <c r="AV41" s="42">
        <f t="shared" si="42"/>
        <v>0</v>
      </c>
      <c r="AW41" s="42"/>
      <c r="AX41" s="42"/>
      <c r="AY41" s="42"/>
      <c r="AZ41" s="42"/>
      <c r="BA41" s="42"/>
      <c r="BB41" s="42"/>
      <c r="BC41" s="42"/>
      <c r="BD41" s="42"/>
      <c r="BE41" s="42">
        <f t="shared" si="43"/>
        <v>0</v>
      </c>
      <c r="BF41" s="42"/>
      <c r="BG41" s="42"/>
      <c r="BH41" s="42"/>
      <c r="BI41" s="42"/>
      <c r="BJ41" s="42"/>
      <c r="BK41" s="42"/>
      <c r="BL41" s="42"/>
      <c r="BM41" s="42"/>
      <c r="BN41" s="42">
        <f t="shared" si="44"/>
        <v>0</v>
      </c>
      <c r="BO41" s="42"/>
      <c r="BP41" s="42"/>
      <c r="BQ41" s="42"/>
      <c r="BR41" s="42"/>
      <c r="BS41" s="42"/>
      <c r="BT41" s="42"/>
      <c r="BU41" s="42"/>
      <c r="BV41" s="42"/>
      <c r="BW41" s="42">
        <f t="shared" si="45"/>
        <v>0</v>
      </c>
      <c r="BX41" s="42"/>
      <c r="BY41" s="42">
        <f t="shared" si="17"/>
        <v>0</v>
      </c>
      <c r="BZ41" s="42"/>
    </row>
    <row r="42" spans="1:78" ht="15.75" hidden="1" outlineLevel="4" thickBot="1" x14ac:dyDescent="0.25">
      <c r="A42" s="37"/>
      <c r="B42" s="38">
        <f>LEN(A42)</f>
        <v>0</v>
      </c>
      <c r="C42" s="39"/>
      <c r="D42" s="41"/>
      <c r="E42" s="41"/>
      <c r="F42" s="41"/>
      <c r="G42" s="41">
        <f t="shared" si="99"/>
        <v>0</v>
      </c>
      <c r="H42" s="40" t="s">
        <v>47</v>
      </c>
      <c r="I42" s="41">
        <v>1</v>
      </c>
      <c r="J42" s="42">
        <f>12000000-3000000</f>
        <v>9000000</v>
      </c>
      <c r="K42" s="42"/>
      <c r="L42" s="42"/>
      <c r="M42" s="42"/>
      <c r="N42" s="42"/>
      <c r="O42" s="66">
        <f t="shared" si="2"/>
        <v>9000000</v>
      </c>
      <c r="P42" s="43">
        <f t="shared" si="100"/>
        <v>9000000</v>
      </c>
      <c r="Q42" s="41">
        <v>1</v>
      </c>
      <c r="R42" s="42">
        <f>12600000-(100000+3000000)</f>
        <v>9500000</v>
      </c>
      <c r="S42" s="42"/>
      <c r="T42" s="42"/>
      <c r="U42" s="42"/>
      <c r="V42" s="42"/>
      <c r="W42" s="66">
        <f t="shared" si="4"/>
        <v>9500000</v>
      </c>
      <c r="X42" s="41"/>
      <c r="Y42" s="42"/>
      <c r="Z42" s="42"/>
      <c r="AA42" s="42"/>
      <c r="AB42" s="42"/>
      <c r="AC42" s="42"/>
      <c r="AD42" s="66">
        <f t="shared" si="40"/>
        <v>0</v>
      </c>
      <c r="AE42" s="42"/>
      <c r="AF42" s="42"/>
      <c r="AG42" s="42"/>
      <c r="AH42" s="42"/>
      <c r="AI42" s="42"/>
      <c r="AJ42" s="42"/>
      <c r="AK42" s="42"/>
      <c r="AL42" s="42"/>
      <c r="AM42" s="66">
        <f t="shared" si="41"/>
        <v>0</v>
      </c>
      <c r="AN42" s="42"/>
      <c r="AO42" s="42"/>
      <c r="AP42" s="42"/>
      <c r="AQ42" s="42"/>
      <c r="AR42" s="42"/>
      <c r="AS42" s="42"/>
      <c r="AT42" s="42"/>
      <c r="AU42" s="42"/>
      <c r="AV42" s="66">
        <f t="shared" si="42"/>
        <v>0</v>
      </c>
      <c r="AW42" s="42"/>
      <c r="AX42" s="42"/>
      <c r="AY42" s="42"/>
      <c r="AZ42" s="42"/>
      <c r="BA42" s="42"/>
      <c r="BB42" s="42"/>
      <c r="BC42" s="42"/>
      <c r="BD42" s="42"/>
      <c r="BE42" s="66">
        <f t="shared" si="43"/>
        <v>0</v>
      </c>
      <c r="BF42" s="42"/>
      <c r="BG42" s="42"/>
      <c r="BH42" s="42"/>
      <c r="BI42" s="42"/>
      <c r="BJ42" s="42"/>
      <c r="BK42" s="42"/>
      <c r="BL42" s="42"/>
      <c r="BM42" s="42"/>
      <c r="BN42" s="66">
        <f t="shared" si="44"/>
        <v>0</v>
      </c>
      <c r="BO42" s="42"/>
      <c r="BP42" s="42"/>
      <c r="BQ42" s="42"/>
      <c r="BR42" s="42"/>
      <c r="BS42" s="42"/>
      <c r="BT42" s="42"/>
      <c r="BU42" s="42"/>
      <c r="BV42" s="42"/>
      <c r="BW42" s="66">
        <f t="shared" si="45"/>
        <v>0</v>
      </c>
      <c r="BX42" s="42"/>
      <c r="BY42" s="42">
        <f t="shared" ref="BY42:BY105" si="101">BX42-BW42</f>
        <v>0</v>
      </c>
      <c r="BZ42" s="42"/>
    </row>
    <row r="43" spans="1:78" ht="15.75" hidden="1" outlineLevel="4" thickBot="1" x14ac:dyDescent="0.25">
      <c r="A43" s="37"/>
      <c r="B43" s="38">
        <f t="shared" si="0"/>
        <v>0</v>
      </c>
      <c r="C43" s="39"/>
      <c r="D43" s="41"/>
      <c r="E43" s="41"/>
      <c r="F43" s="41"/>
      <c r="G43" s="41">
        <f t="shared" si="99"/>
        <v>0</v>
      </c>
      <c r="H43" s="40" t="s">
        <v>27</v>
      </c>
      <c r="I43" s="41">
        <v>3</v>
      </c>
      <c r="J43" s="42">
        <v>6500000</v>
      </c>
      <c r="K43" s="42"/>
      <c r="L43" s="42"/>
      <c r="M43" s="42"/>
      <c r="N43" s="42"/>
      <c r="O43" s="42">
        <f t="shared" si="2"/>
        <v>6500000</v>
      </c>
      <c r="P43" s="43">
        <f t="shared" si="100"/>
        <v>6500000</v>
      </c>
      <c r="Q43" s="41">
        <v>3</v>
      </c>
      <c r="R43" s="42">
        <f>6825000-25000</f>
        <v>6800000</v>
      </c>
      <c r="S43" s="42"/>
      <c r="T43" s="42"/>
      <c r="U43" s="42"/>
      <c r="V43" s="42"/>
      <c r="W43" s="66">
        <f t="shared" si="4"/>
        <v>6800000</v>
      </c>
      <c r="X43" s="41"/>
      <c r="Y43" s="42"/>
      <c r="Z43" s="42"/>
      <c r="AA43" s="42"/>
      <c r="AB43" s="42"/>
      <c r="AC43" s="42"/>
      <c r="AD43" s="66">
        <f t="shared" si="40"/>
        <v>0</v>
      </c>
      <c r="AE43" s="42"/>
      <c r="AF43" s="42"/>
      <c r="AG43" s="42"/>
      <c r="AH43" s="42"/>
      <c r="AI43" s="42"/>
      <c r="AJ43" s="42"/>
      <c r="AK43" s="42"/>
      <c r="AL43" s="42"/>
      <c r="AM43" s="66">
        <f t="shared" si="41"/>
        <v>0</v>
      </c>
      <c r="AN43" s="42"/>
      <c r="AO43" s="42"/>
      <c r="AP43" s="42"/>
      <c r="AQ43" s="42"/>
      <c r="AR43" s="42"/>
      <c r="AS43" s="42"/>
      <c r="AT43" s="42"/>
      <c r="AU43" s="42"/>
      <c r="AV43" s="66">
        <f t="shared" si="42"/>
        <v>0</v>
      </c>
      <c r="AW43" s="42"/>
      <c r="AX43" s="42"/>
      <c r="AY43" s="42"/>
      <c r="AZ43" s="42"/>
      <c r="BA43" s="42"/>
      <c r="BB43" s="42"/>
      <c r="BC43" s="42"/>
      <c r="BD43" s="42"/>
      <c r="BE43" s="66">
        <f t="shared" si="43"/>
        <v>0</v>
      </c>
      <c r="BF43" s="42"/>
      <c r="BG43" s="42"/>
      <c r="BH43" s="42"/>
      <c r="BI43" s="42"/>
      <c r="BJ43" s="42"/>
      <c r="BK43" s="42"/>
      <c r="BL43" s="42"/>
      <c r="BM43" s="42"/>
      <c r="BN43" s="66">
        <f t="shared" si="44"/>
        <v>0</v>
      </c>
      <c r="BO43" s="42"/>
      <c r="BP43" s="42"/>
      <c r="BQ43" s="42"/>
      <c r="BR43" s="42"/>
      <c r="BS43" s="42"/>
      <c r="BT43" s="42"/>
      <c r="BU43" s="42"/>
      <c r="BV43" s="42"/>
      <c r="BW43" s="66">
        <f t="shared" si="45"/>
        <v>0</v>
      </c>
      <c r="BX43" s="42"/>
      <c r="BY43" s="42">
        <f t="shared" si="101"/>
        <v>0</v>
      </c>
      <c r="BZ43" s="42"/>
    </row>
    <row r="44" spans="1:78" ht="15.75" hidden="1" outlineLevel="4" thickBot="1" x14ac:dyDescent="0.25">
      <c r="A44" s="37"/>
      <c r="B44" s="38">
        <f t="shared" si="0"/>
        <v>0</v>
      </c>
      <c r="C44" s="39"/>
      <c r="D44" s="41"/>
      <c r="E44" s="41"/>
      <c r="F44" s="41"/>
      <c r="G44" s="41">
        <f t="shared" si="99"/>
        <v>0</v>
      </c>
      <c r="H44" s="40" t="s">
        <v>47</v>
      </c>
      <c r="I44" s="41">
        <v>2</v>
      </c>
      <c r="J44" s="42">
        <v>6500000</v>
      </c>
      <c r="K44" s="42"/>
      <c r="L44" s="42"/>
      <c r="M44" s="42"/>
      <c r="N44" s="42"/>
      <c r="O44" s="42">
        <f t="shared" si="2"/>
        <v>6500000</v>
      </c>
      <c r="P44" s="43">
        <f t="shared" si="100"/>
        <v>6500000</v>
      </c>
      <c r="Q44" s="41">
        <v>2</v>
      </c>
      <c r="R44" s="42">
        <f>6825000-25000</f>
        <v>6800000</v>
      </c>
      <c r="S44" s="42"/>
      <c r="T44" s="42"/>
      <c r="U44" s="42"/>
      <c r="V44" s="42"/>
      <c r="W44" s="66">
        <f t="shared" si="4"/>
        <v>6800000</v>
      </c>
      <c r="X44" s="41"/>
      <c r="Y44" s="42"/>
      <c r="Z44" s="42"/>
      <c r="AA44" s="42"/>
      <c r="AB44" s="42"/>
      <c r="AC44" s="42"/>
      <c r="AD44" s="66">
        <f t="shared" si="40"/>
        <v>0</v>
      </c>
      <c r="AE44" s="42"/>
      <c r="AF44" s="42"/>
      <c r="AG44" s="42"/>
      <c r="AH44" s="42"/>
      <c r="AI44" s="42"/>
      <c r="AJ44" s="42"/>
      <c r="AK44" s="42"/>
      <c r="AL44" s="42"/>
      <c r="AM44" s="66">
        <f t="shared" si="41"/>
        <v>0</v>
      </c>
      <c r="AN44" s="42"/>
      <c r="AO44" s="42"/>
      <c r="AP44" s="42"/>
      <c r="AQ44" s="42"/>
      <c r="AR44" s="42"/>
      <c r="AS44" s="42"/>
      <c r="AT44" s="42"/>
      <c r="AU44" s="42"/>
      <c r="AV44" s="66">
        <f t="shared" si="42"/>
        <v>0</v>
      </c>
      <c r="AW44" s="42"/>
      <c r="AX44" s="42"/>
      <c r="AY44" s="42"/>
      <c r="AZ44" s="42"/>
      <c r="BA44" s="42"/>
      <c r="BB44" s="42"/>
      <c r="BC44" s="42"/>
      <c r="BD44" s="42"/>
      <c r="BE44" s="66">
        <f t="shared" si="43"/>
        <v>0</v>
      </c>
      <c r="BF44" s="42"/>
      <c r="BG44" s="42"/>
      <c r="BH44" s="42"/>
      <c r="BI44" s="42"/>
      <c r="BJ44" s="42"/>
      <c r="BK44" s="42"/>
      <c r="BL44" s="42"/>
      <c r="BM44" s="42"/>
      <c r="BN44" s="66">
        <f t="shared" si="44"/>
        <v>0</v>
      </c>
      <c r="BO44" s="42"/>
      <c r="BP44" s="42"/>
      <c r="BQ44" s="42"/>
      <c r="BR44" s="42"/>
      <c r="BS44" s="42"/>
      <c r="BT44" s="42"/>
      <c r="BU44" s="42"/>
      <c r="BV44" s="42"/>
      <c r="BW44" s="66">
        <f t="shared" si="45"/>
        <v>0</v>
      </c>
      <c r="BX44" s="42"/>
      <c r="BY44" s="42">
        <f t="shared" si="101"/>
        <v>0</v>
      </c>
      <c r="BZ44" s="42"/>
    </row>
    <row r="45" spans="1:78" ht="15.75" hidden="1" outlineLevel="4" thickBot="1" x14ac:dyDescent="0.25">
      <c r="A45" s="37"/>
      <c r="B45" s="38">
        <f t="shared" si="0"/>
        <v>0</v>
      </c>
      <c r="C45" s="39"/>
      <c r="D45" s="41"/>
      <c r="E45" s="41"/>
      <c r="F45" s="41"/>
      <c r="G45" s="41">
        <f t="shared" si="99"/>
        <v>0</v>
      </c>
      <c r="H45" s="40" t="s">
        <v>47</v>
      </c>
      <c r="I45" s="41">
        <v>1</v>
      </c>
      <c r="J45" s="42">
        <v>6500000</v>
      </c>
      <c r="K45" s="42"/>
      <c r="L45" s="42"/>
      <c r="M45" s="42"/>
      <c r="N45" s="42"/>
      <c r="O45" s="42">
        <f t="shared" si="2"/>
        <v>6500000</v>
      </c>
      <c r="P45" s="43">
        <f t="shared" si="100"/>
        <v>6500000</v>
      </c>
      <c r="Q45" s="41">
        <v>1</v>
      </c>
      <c r="R45" s="42">
        <f>6825000-25000</f>
        <v>6800000</v>
      </c>
      <c r="S45" s="42"/>
      <c r="T45" s="42"/>
      <c r="U45" s="42"/>
      <c r="V45" s="42"/>
      <c r="W45" s="66">
        <f t="shared" si="4"/>
        <v>6800000</v>
      </c>
      <c r="X45" s="41"/>
      <c r="Y45" s="42"/>
      <c r="Z45" s="42"/>
      <c r="AA45" s="42"/>
      <c r="AB45" s="42"/>
      <c r="AC45" s="42"/>
      <c r="AD45" s="66">
        <f t="shared" si="40"/>
        <v>0</v>
      </c>
      <c r="AE45" s="42"/>
      <c r="AF45" s="42"/>
      <c r="AG45" s="42"/>
      <c r="AH45" s="42"/>
      <c r="AI45" s="42"/>
      <c r="AJ45" s="42"/>
      <c r="AK45" s="42"/>
      <c r="AL45" s="42"/>
      <c r="AM45" s="66">
        <f t="shared" si="41"/>
        <v>0</v>
      </c>
      <c r="AN45" s="42"/>
      <c r="AO45" s="42"/>
      <c r="AP45" s="42"/>
      <c r="AQ45" s="42"/>
      <c r="AR45" s="42"/>
      <c r="AS45" s="42"/>
      <c r="AT45" s="42"/>
      <c r="AU45" s="42"/>
      <c r="AV45" s="66">
        <f t="shared" si="42"/>
        <v>0</v>
      </c>
      <c r="AW45" s="42"/>
      <c r="AX45" s="42"/>
      <c r="AY45" s="42"/>
      <c r="AZ45" s="42"/>
      <c r="BA45" s="42"/>
      <c r="BB45" s="42"/>
      <c r="BC45" s="42"/>
      <c r="BD45" s="42"/>
      <c r="BE45" s="66">
        <f t="shared" si="43"/>
        <v>0</v>
      </c>
      <c r="BF45" s="42"/>
      <c r="BG45" s="42"/>
      <c r="BH45" s="42"/>
      <c r="BI45" s="42"/>
      <c r="BJ45" s="42"/>
      <c r="BK45" s="42"/>
      <c r="BL45" s="42"/>
      <c r="BM45" s="42"/>
      <c r="BN45" s="66">
        <f t="shared" si="44"/>
        <v>0</v>
      </c>
      <c r="BO45" s="42"/>
      <c r="BP45" s="42"/>
      <c r="BQ45" s="42"/>
      <c r="BR45" s="42"/>
      <c r="BS45" s="42"/>
      <c r="BT45" s="42"/>
      <c r="BU45" s="42"/>
      <c r="BV45" s="42"/>
      <c r="BW45" s="66">
        <f t="shared" si="45"/>
        <v>0</v>
      </c>
      <c r="BX45" s="42"/>
      <c r="BY45" s="42">
        <f t="shared" si="101"/>
        <v>0</v>
      </c>
      <c r="BZ45" s="42"/>
    </row>
    <row r="46" spans="1:78" ht="32.25" outlineLevel="3" collapsed="1" thickBot="1" x14ac:dyDescent="0.25">
      <c r="A46" s="30" t="s">
        <v>117</v>
      </c>
      <c r="B46" s="31">
        <f t="shared" si="0"/>
        <v>15</v>
      </c>
      <c r="C46" s="32" t="s">
        <v>118</v>
      </c>
      <c r="D46" s="34">
        <v>27945000</v>
      </c>
      <c r="E46" s="34"/>
      <c r="F46" s="63"/>
      <c r="G46" s="34">
        <f t="shared" si="99"/>
        <v>27945000</v>
      </c>
      <c r="H46" s="33"/>
      <c r="I46" s="34"/>
      <c r="J46" s="35">
        <f>SUM(J47:J49)</f>
        <v>3000000</v>
      </c>
      <c r="K46" s="35">
        <f>SUM(K47:K49)</f>
        <v>0</v>
      </c>
      <c r="L46" s="35">
        <f>SUM(L47:L49)</f>
        <v>0</v>
      </c>
      <c r="M46" s="35">
        <f>SUM(M47:M49)</f>
        <v>0</v>
      </c>
      <c r="N46" s="35">
        <f>SUM(N47:N49)</f>
        <v>0</v>
      </c>
      <c r="O46" s="35">
        <f t="shared" si="2"/>
        <v>3000000</v>
      </c>
      <c r="P46" s="36">
        <f t="shared" si="100"/>
        <v>-24945000</v>
      </c>
      <c r="Q46" s="34"/>
      <c r="R46" s="35">
        <f>SUM(R47:R49)</f>
        <v>3000000</v>
      </c>
      <c r="S46" s="35">
        <f>SUM(S47:S49)</f>
        <v>0</v>
      </c>
      <c r="T46" s="35">
        <f>SUM(T47:T49)</f>
        <v>0</v>
      </c>
      <c r="U46" s="35">
        <f>SUM(U47:U49)</f>
        <v>0</v>
      </c>
      <c r="V46" s="35">
        <f>SUM(V47:V49)</f>
        <v>0</v>
      </c>
      <c r="W46" s="35">
        <f t="shared" si="4"/>
        <v>3000000</v>
      </c>
      <c r="X46" s="34"/>
      <c r="Y46" s="35">
        <v>3000000</v>
      </c>
      <c r="Z46" s="35">
        <f>SUM(Z47:Z49)</f>
        <v>0</v>
      </c>
      <c r="AA46" s="35">
        <f>SUM(AA47:AA49)</f>
        <v>0</v>
      </c>
      <c r="AB46" s="35">
        <f>SUM(AB47:AB49)</f>
        <v>0</v>
      </c>
      <c r="AC46" s="35">
        <f>SUM(AC47:AC49)</f>
        <v>0</v>
      </c>
      <c r="AD46" s="35">
        <f t="shared" si="40"/>
        <v>3000000</v>
      </c>
      <c r="AE46" s="35">
        <v>3000000</v>
      </c>
      <c r="AF46" s="35">
        <f t="shared" ref="AF46:AL46" si="102">SUM(AF47:AF49)</f>
        <v>0</v>
      </c>
      <c r="AG46" s="35">
        <f t="shared" si="102"/>
        <v>0</v>
      </c>
      <c r="AH46" s="35">
        <f t="shared" si="102"/>
        <v>0</v>
      </c>
      <c r="AI46" s="35">
        <f t="shared" si="102"/>
        <v>0</v>
      </c>
      <c r="AJ46" s="35">
        <f t="shared" si="102"/>
        <v>0</v>
      </c>
      <c r="AK46" s="35">
        <f t="shared" si="102"/>
        <v>0</v>
      </c>
      <c r="AL46" s="35">
        <f t="shared" si="102"/>
        <v>0</v>
      </c>
      <c r="AM46" s="35">
        <f t="shared" si="41"/>
        <v>3000000</v>
      </c>
      <c r="AN46" s="35">
        <v>3000000</v>
      </c>
      <c r="AO46" s="35">
        <f t="shared" ref="AO46:AU46" si="103">SUM(AO47:AO49)</f>
        <v>0</v>
      </c>
      <c r="AP46" s="35">
        <f t="shared" si="103"/>
        <v>0</v>
      </c>
      <c r="AQ46" s="35">
        <f t="shared" si="103"/>
        <v>0</v>
      </c>
      <c r="AR46" s="35">
        <f t="shared" si="103"/>
        <v>0</v>
      </c>
      <c r="AS46" s="35">
        <f t="shared" si="103"/>
        <v>0</v>
      </c>
      <c r="AT46" s="35">
        <f t="shared" si="103"/>
        <v>0</v>
      </c>
      <c r="AU46" s="35">
        <f t="shared" si="103"/>
        <v>0</v>
      </c>
      <c r="AV46" s="35">
        <f t="shared" si="42"/>
        <v>3000000</v>
      </c>
      <c r="AW46" s="35">
        <v>3000000</v>
      </c>
      <c r="AX46" s="35">
        <f t="shared" ref="AX46:BD46" si="104">SUM(AX47:AX49)</f>
        <v>0</v>
      </c>
      <c r="AY46" s="35">
        <f t="shared" si="104"/>
        <v>0</v>
      </c>
      <c r="AZ46" s="35">
        <f t="shared" si="104"/>
        <v>0</v>
      </c>
      <c r="BA46" s="35">
        <f t="shared" si="104"/>
        <v>0</v>
      </c>
      <c r="BB46" s="35">
        <f t="shared" si="104"/>
        <v>0</v>
      </c>
      <c r="BC46" s="35">
        <f t="shared" si="104"/>
        <v>0</v>
      </c>
      <c r="BD46" s="35">
        <f t="shared" si="104"/>
        <v>0</v>
      </c>
      <c r="BE46" s="35">
        <f t="shared" si="43"/>
        <v>3000000</v>
      </c>
      <c r="BF46" s="35">
        <v>3000000</v>
      </c>
      <c r="BG46" s="35">
        <f t="shared" ref="BG46:BM46" si="105">SUM(BG47:BG49)</f>
        <v>0</v>
      </c>
      <c r="BH46" s="35">
        <f t="shared" si="105"/>
        <v>0</v>
      </c>
      <c r="BI46" s="35">
        <f t="shared" si="105"/>
        <v>0</v>
      </c>
      <c r="BJ46" s="35">
        <f t="shared" si="105"/>
        <v>0</v>
      </c>
      <c r="BK46" s="35">
        <f t="shared" si="105"/>
        <v>0</v>
      </c>
      <c r="BL46" s="35">
        <f t="shared" si="105"/>
        <v>0</v>
      </c>
      <c r="BM46" s="35">
        <f t="shared" si="105"/>
        <v>0</v>
      </c>
      <c r="BN46" s="35">
        <f t="shared" si="44"/>
        <v>3000000</v>
      </c>
      <c r="BO46" s="35">
        <v>3000000</v>
      </c>
      <c r="BP46" s="35">
        <f t="shared" ref="BP46:BV46" si="106">SUM(BP47:BP49)</f>
        <v>0</v>
      </c>
      <c r="BQ46" s="35">
        <f t="shared" si="106"/>
        <v>0</v>
      </c>
      <c r="BR46" s="35">
        <f t="shared" si="106"/>
        <v>0</v>
      </c>
      <c r="BS46" s="35">
        <f t="shared" si="106"/>
        <v>0</v>
      </c>
      <c r="BT46" s="35">
        <f t="shared" si="106"/>
        <v>0</v>
      </c>
      <c r="BU46" s="35">
        <f t="shared" si="106"/>
        <v>0</v>
      </c>
      <c r="BV46" s="35">
        <f t="shared" si="106"/>
        <v>0</v>
      </c>
      <c r="BW46" s="35">
        <f t="shared" si="45"/>
        <v>3000000</v>
      </c>
      <c r="BX46" s="35">
        <f>BW46</f>
        <v>3000000</v>
      </c>
      <c r="BY46" s="35">
        <f t="shared" si="101"/>
        <v>0</v>
      </c>
      <c r="BZ46" s="35"/>
    </row>
    <row r="47" spans="1:78" s="45" customFormat="1" ht="15.75" hidden="1" outlineLevel="4" thickBot="1" x14ac:dyDescent="0.25">
      <c r="A47" s="37"/>
      <c r="B47" s="38"/>
      <c r="C47" s="39"/>
      <c r="D47" s="41"/>
      <c r="E47" s="41"/>
      <c r="F47" s="41"/>
      <c r="G47" s="41">
        <f t="shared" si="99"/>
        <v>0</v>
      </c>
      <c r="H47" s="40" t="s">
        <v>47</v>
      </c>
      <c r="I47" s="41"/>
      <c r="J47" s="42"/>
      <c r="K47" s="42"/>
      <c r="L47" s="42"/>
      <c r="M47" s="42"/>
      <c r="N47" s="42"/>
      <c r="O47" s="42">
        <f t="shared" si="2"/>
        <v>0</v>
      </c>
      <c r="P47" s="43">
        <f t="shared" si="100"/>
        <v>0</v>
      </c>
      <c r="Q47" s="41"/>
      <c r="R47" s="42"/>
      <c r="S47" s="42"/>
      <c r="T47" s="42"/>
      <c r="U47" s="42"/>
      <c r="V47" s="42"/>
      <c r="W47" s="42">
        <f t="shared" si="4"/>
        <v>0</v>
      </c>
      <c r="X47" s="41"/>
      <c r="Y47" s="42"/>
      <c r="Z47" s="42"/>
      <c r="AA47" s="42"/>
      <c r="AB47" s="42"/>
      <c r="AC47" s="42"/>
      <c r="AD47" s="42">
        <f t="shared" si="40"/>
        <v>0</v>
      </c>
      <c r="AE47" s="42"/>
      <c r="AF47" s="42"/>
      <c r="AG47" s="42"/>
      <c r="AH47" s="42"/>
      <c r="AI47" s="42"/>
      <c r="AJ47" s="42"/>
      <c r="AK47" s="42"/>
      <c r="AL47" s="42"/>
      <c r="AM47" s="42">
        <f t="shared" si="41"/>
        <v>0</v>
      </c>
      <c r="AN47" s="42"/>
      <c r="AO47" s="42"/>
      <c r="AP47" s="42"/>
      <c r="AQ47" s="42"/>
      <c r="AR47" s="42"/>
      <c r="AS47" s="42"/>
      <c r="AT47" s="42"/>
      <c r="AU47" s="42"/>
      <c r="AV47" s="42">
        <f t="shared" si="42"/>
        <v>0</v>
      </c>
      <c r="AW47" s="42"/>
      <c r="AX47" s="42"/>
      <c r="AY47" s="42"/>
      <c r="AZ47" s="42"/>
      <c r="BA47" s="42"/>
      <c r="BB47" s="42"/>
      <c r="BC47" s="42"/>
      <c r="BD47" s="42"/>
      <c r="BE47" s="42">
        <f t="shared" si="43"/>
        <v>0</v>
      </c>
      <c r="BF47" s="42"/>
      <c r="BG47" s="42"/>
      <c r="BH47" s="42"/>
      <c r="BI47" s="42"/>
      <c r="BJ47" s="42"/>
      <c r="BK47" s="42"/>
      <c r="BL47" s="42"/>
      <c r="BM47" s="42"/>
      <c r="BN47" s="42">
        <f t="shared" si="44"/>
        <v>0</v>
      </c>
      <c r="BO47" s="42"/>
      <c r="BP47" s="42"/>
      <c r="BQ47" s="42"/>
      <c r="BR47" s="42"/>
      <c r="BS47" s="42"/>
      <c r="BT47" s="42"/>
      <c r="BU47" s="42"/>
      <c r="BV47" s="42"/>
      <c r="BW47" s="42">
        <f t="shared" si="45"/>
        <v>0</v>
      </c>
      <c r="BX47" s="42"/>
      <c r="BY47" s="42">
        <f t="shared" si="101"/>
        <v>0</v>
      </c>
      <c r="BZ47" s="42"/>
    </row>
    <row r="48" spans="1:78" s="45" customFormat="1" ht="15.75" hidden="1" outlineLevel="4" thickBot="1" x14ac:dyDescent="0.25">
      <c r="A48" s="37"/>
      <c r="B48" s="38"/>
      <c r="C48" s="39"/>
      <c r="D48" s="41"/>
      <c r="E48" s="41"/>
      <c r="F48" s="41"/>
      <c r="G48" s="41">
        <f t="shared" si="99"/>
        <v>0</v>
      </c>
      <c r="H48" s="40" t="s">
        <v>47</v>
      </c>
      <c r="I48" s="41"/>
      <c r="J48" s="42"/>
      <c r="K48" s="42"/>
      <c r="L48" s="42"/>
      <c r="M48" s="42"/>
      <c r="N48" s="42"/>
      <c r="O48" s="42">
        <f t="shared" si="2"/>
        <v>0</v>
      </c>
      <c r="P48" s="43">
        <f t="shared" si="100"/>
        <v>0</v>
      </c>
      <c r="Q48" s="41"/>
      <c r="R48" s="42"/>
      <c r="S48" s="42"/>
      <c r="T48" s="42"/>
      <c r="U48" s="42"/>
      <c r="V48" s="42"/>
      <c r="W48" s="42">
        <f t="shared" si="4"/>
        <v>0</v>
      </c>
      <c r="X48" s="41"/>
      <c r="Y48" s="42"/>
      <c r="Z48" s="42"/>
      <c r="AA48" s="42"/>
      <c r="AB48" s="42"/>
      <c r="AC48" s="42"/>
      <c r="AD48" s="42">
        <f t="shared" si="40"/>
        <v>0</v>
      </c>
      <c r="AE48" s="42"/>
      <c r="AF48" s="42"/>
      <c r="AG48" s="42"/>
      <c r="AH48" s="42"/>
      <c r="AI48" s="42"/>
      <c r="AJ48" s="42"/>
      <c r="AK48" s="42"/>
      <c r="AL48" s="42"/>
      <c r="AM48" s="42">
        <f t="shared" si="41"/>
        <v>0</v>
      </c>
      <c r="AN48" s="42"/>
      <c r="AO48" s="42"/>
      <c r="AP48" s="42"/>
      <c r="AQ48" s="42"/>
      <c r="AR48" s="42"/>
      <c r="AS48" s="42"/>
      <c r="AT48" s="42"/>
      <c r="AU48" s="42"/>
      <c r="AV48" s="42">
        <f t="shared" si="42"/>
        <v>0</v>
      </c>
      <c r="AW48" s="42"/>
      <c r="AX48" s="42"/>
      <c r="AY48" s="42"/>
      <c r="AZ48" s="42"/>
      <c r="BA48" s="42"/>
      <c r="BB48" s="42"/>
      <c r="BC48" s="42"/>
      <c r="BD48" s="42"/>
      <c r="BE48" s="42">
        <f t="shared" si="43"/>
        <v>0</v>
      </c>
      <c r="BF48" s="42"/>
      <c r="BG48" s="42"/>
      <c r="BH48" s="42"/>
      <c r="BI48" s="42"/>
      <c r="BJ48" s="42"/>
      <c r="BK48" s="42"/>
      <c r="BL48" s="42"/>
      <c r="BM48" s="42"/>
      <c r="BN48" s="42">
        <f t="shared" si="44"/>
        <v>0</v>
      </c>
      <c r="BO48" s="42"/>
      <c r="BP48" s="42"/>
      <c r="BQ48" s="42"/>
      <c r="BR48" s="42"/>
      <c r="BS48" s="42"/>
      <c r="BT48" s="42"/>
      <c r="BU48" s="42"/>
      <c r="BV48" s="42"/>
      <c r="BW48" s="42">
        <f t="shared" si="45"/>
        <v>0</v>
      </c>
      <c r="BX48" s="42"/>
      <c r="BY48" s="42">
        <f t="shared" si="101"/>
        <v>0</v>
      </c>
      <c r="BZ48" s="42"/>
    </row>
    <row r="49" spans="1:78" ht="15.75" hidden="1" outlineLevel="4" thickBot="1" x14ac:dyDescent="0.25">
      <c r="A49" s="37"/>
      <c r="B49" s="38">
        <f t="shared" si="0"/>
        <v>0</v>
      </c>
      <c r="C49" s="39"/>
      <c r="D49" s="41"/>
      <c r="E49" s="41"/>
      <c r="F49" s="41"/>
      <c r="G49" s="41">
        <f t="shared" si="99"/>
        <v>0</v>
      </c>
      <c r="H49" s="40" t="s">
        <v>47</v>
      </c>
      <c r="I49" s="41">
        <v>7</v>
      </c>
      <c r="J49" s="42">
        <f>52700000-49700000</f>
        <v>3000000</v>
      </c>
      <c r="K49" s="42"/>
      <c r="L49" s="42"/>
      <c r="M49" s="42"/>
      <c r="N49" s="42"/>
      <c r="O49" s="66">
        <f t="shared" si="2"/>
        <v>3000000</v>
      </c>
      <c r="P49" s="43">
        <f t="shared" si="100"/>
        <v>3000000</v>
      </c>
      <c r="Q49" s="41">
        <v>7</v>
      </c>
      <c r="R49" s="42">
        <f>55335000-52335000</f>
        <v>3000000</v>
      </c>
      <c r="S49" s="42"/>
      <c r="T49" s="42"/>
      <c r="U49" s="42"/>
      <c r="V49" s="42"/>
      <c r="W49" s="66">
        <f t="shared" si="4"/>
        <v>3000000</v>
      </c>
      <c r="X49" s="41"/>
      <c r="Y49" s="42"/>
      <c r="Z49" s="42"/>
      <c r="AA49" s="42"/>
      <c r="AB49" s="42"/>
      <c r="AC49" s="42"/>
      <c r="AD49" s="66">
        <f t="shared" si="40"/>
        <v>0</v>
      </c>
      <c r="AE49" s="42"/>
      <c r="AF49" s="42"/>
      <c r="AG49" s="42"/>
      <c r="AH49" s="42"/>
      <c r="AI49" s="42"/>
      <c r="AJ49" s="42"/>
      <c r="AK49" s="42"/>
      <c r="AL49" s="42"/>
      <c r="AM49" s="66">
        <f t="shared" si="41"/>
        <v>0</v>
      </c>
      <c r="AN49" s="42"/>
      <c r="AO49" s="42"/>
      <c r="AP49" s="42"/>
      <c r="AQ49" s="42"/>
      <c r="AR49" s="42"/>
      <c r="AS49" s="42"/>
      <c r="AT49" s="42"/>
      <c r="AU49" s="42"/>
      <c r="AV49" s="66">
        <f t="shared" si="42"/>
        <v>0</v>
      </c>
      <c r="AW49" s="42"/>
      <c r="AX49" s="42"/>
      <c r="AY49" s="42"/>
      <c r="AZ49" s="42"/>
      <c r="BA49" s="42"/>
      <c r="BB49" s="42"/>
      <c r="BC49" s="42"/>
      <c r="BD49" s="42"/>
      <c r="BE49" s="66">
        <f t="shared" si="43"/>
        <v>0</v>
      </c>
      <c r="BF49" s="42"/>
      <c r="BG49" s="42"/>
      <c r="BH49" s="42"/>
      <c r="BI49" s="42"/>
      <c r="BJ49" s="42"/>
      <c r="BK49" s="42"/>
      <c r="BL49" s="42"/>
      <c r="BM49" s="42"/>
      <c r="BN49" s="66">
        <f t="shared" si="44"/>
        <v>0</v>
      </c>
      <c r="BO49" s="42"/>
      <c r="BP49" s="42"/>
      <c r="BQ49" s="42"/>
      <c r="BR49" s="42"/>
      <c r="BS49" s="42"/>
      <c r="BT49" s="42"/>
      <c r="BU49" s="42"/>
      <c r="BV49" s="42"/>
      <c r="BW49" s="66">
        <f t="shared" si="45"/>
        <v>0</v>
      </c>
      <c r="BX49" s="42"/>
      <c r="BY49" s="42">
        <f t="shared" si="101"/>
        <v>0</v>
      </c>
      <c r="BZ49" s="42"/>
    </row>
    <row r="50" spans="1:78" ht="16.5" outlineLevel="2" thickBot="1" x14ac:dyDescent="0.25">
      <c r="A50" s="25" t="s">
        <v>119</v>
      </c>
      <c r="B50" s="26">
        <f t="shared" si="0"/>
        <v>12</v>
      </c>
      <c r="C50" s="46" t="s">
        <v>120</v>
      </c>
      <c r="D50" s="28">
        <f>SUM(D51,D53,D59)</f>
        <v>271185000</v>
      </c>
      <c r="E50" s="28">
        <f>SUM(E51,E53,E59)</f>
        <v>0</v>
      </c>
      <c r="F50" s="62"/>
      <c r="G50" s="28">
        <f t="shared" si="99"/>
        <v>271185000</v>
      </c>
      <c r="H50" s="60"/>
      <c r="I50" s="28"/>
      <c r="J50" s="27">
        <f>SUM(J51,J53,J59)</f>
        <v>270700000</v>
      </c>
      <c r="K50" s="27">
        <f>SUM(K51,K53,K59)</f>
        <v>0</v>
      </c>
      <c r="L50" s="27">
        <f>SUM(L51,L53,L59)</f>
        <v>0</v>
      </c>
      <c r="M50" s="27">
        <f>SUM(M51,M53,M59)</f>
        <v>0</v>
      </c>
      <c r="N50" s="27">
        <f>SUM(N51,N53,N59)</f>
        <v>0</v>
      </c>
      <c r="O50" s="27">
        <f t="shared" si="2"/>
        <v>270700000</v>
      </c>
      <c r="P50" s="29">
        <f t="shared" si="100"/>
        <v>-485000</v>
      </c>
      <c r="Q50" s="28"/>
      <c r="R50" s="27">
        <f>SUM(R51,R53,R59)</f>
        <v>277500000</v>
      </c>
      <c r="S50" s="27">
        <f>SUM(S51,S53,S59)</f>
        <v>0</v>
      </c>
      <c r="T50" s="27">
        <f>SUM(T51,T53,T59)</f>
        <v>0</v>
      </c>
      <c r="U50" s="27">
        <f>SUM(U51,U53,U59)</f>
        <v>0</v>
      </c>
      <c r="V50" s="27">
        <f>SUM(V51,V53,V59)</f>
        <v>0</v>
      </c>
      <c r="W50" s="27">
        <f t="shared" si="4"/>
        <v>277500000</v>
      </c>
      <c r="X50" s="28"/>
      <c r="Y50" s="27">
        <f>SUM(Y51,Y53,Y59)</f>
        <v>269000000</v>
      </c>
      <c r="Z50" s="27">
        <f>SUM(Z51,Z53,Z59)</f>
        <v>0</v>
      </c>
      <c r="AA50" s="27">
        <f>SUM(AA51,AA53,AA59)</f>
        <v>0</v>
      </c>
      <c r="AB50" s="27">
        <f>SUM(AB51,AB53,AB59)</f>
        <v>0</v>
      </c>
      <c r="AC50" s="27">
        <f>SUM(AC51,AC53,AC59)</f>
        <v>0</v>
      </c>
      <c r="AD50" s="27">
        <f t="shared" si="40"/>
        <v>269000000</v>
      </c>
      <c r="AE50" s="27">
        <f t="shared" ref="AE50:AL50" si="107">SUM(AE51,AE53,AE59)</f>
        <v>244000000</v>
      </c>
      <c r="AF50" s="27">
        <f t="shared" si="107"/>
        <v>0</v>
      </c>
      <c r="AG50" s="27">
        <f t="shared" si="107"/>
        <v>0</v>
      </c>
      <c r="AH50" s="27">
        <f t="shared" si="107"/>
        <v>0</v>
      </c>
      <c r="AI50" s="27">
        <f t="shared" si="107"/>
        <v>0</v>
      </c>
      <c r="AJ50" s="27">
        <f t="shared" si="107"/>
        <v>0</v>
      </c>
      <c r="AK50" s="27">
        <f t="shared" si="107"/>
        <v>0</v>
      </c>
      <c r="AL50" s="27">
        <f t="shared" si="107"/>
        <v>0</v>
      </c>
      <c r="AM50" s="27">
        <f t="shared" si="41"/>
        <v>244000000</v>
      </c>
      <c r="AN50" s="27">
        <f t="shared" ref="AN50:AU50" si="108">SUM(AN51,AN53,AN59)</f>
        <v>244000000</v>
      </c>
      <c r="AO50" s="27">
        <f t="shared" si="108"/>
        <v>0</v>
      </c>
      <c r="AP50" s="27">
        <f t="shared" si="108"/>
        <v>0</v>
      </c>
      <c r="AQ50" s="27">
        <f t="shared" si="108"/>
        <v>0</v>
      </c>
      <c r="AR50" s="27">
        <f t="shared" si="108"/>
        <v>0</v>
      </c>
      <c r="AS50" s="27">
        <f t="shared" si="108"/>
        <v>0</v>
      </c>
      <c r="AT50" s="27">
        <f t="shared" si="108"/>
        <v>0</v>
      </c>
      <c r="AU50" s="27">
        <f t="shared" si="108"/>
        <v>0</v>
      </c>
      <c r="AV50" s="27">
        <f t="shared" si="42"/>
        <v>244000000</v>
      </c>
      <c r="AW50" s="27">
        <f t="shared" ref="AW50:BD50" si="109">SUM(AW51,AW53,AW59)</f>
        <v>244000000</v>
      </c>
      <c r="AX50" s="27">
        <f t="shared" si="109"/>
        <v>0</v>
      </c>
      <c r="AY50" s="27">
        <f t="shared" si="109"/>
        <v>0</v>
      </c>
      <c r="AZ50" s="27">
        <f t="shared" si="109"/>
        <v>0</v>
      </c>
      <c r="BA50" s="27">
        <f t="shared" si="109"/>
        <v>0</v>
      </c>
      <c r="BB50" s="27">
        <f t="shared" si="109"/>
        <v>0</v>
      </c>
      <c r="BC50" s="27">
        <f t="shared" si="109"/>
        <v>0</v>
      </c>
      <c r="BD50" s="27">
        <f t="shared" si="109"/>
        <v>0</v>
      </c>
      <c r="BE50" s="27">
        <f t="shared" si="43"/>
        <v>244000000</v>
      </c>
      <c r="BF50" s="27">
        <f t="shared" ref="BF50:BM50" si="110">SUM(BF51,BF53,BF59)</f>
        <v>244000000</v>
      </c>
      <c r="BG50" s="27">
        <f t="shared" si="110"/>
        <v>0</v>
      </c>
      <c r="BH50" s="27">
        <f t="shared" si="110"/>
        <v>0</v>
      </c>
      <c r="BI50" s="27">
        <f t="shared" si="110"/>
        <v>0</v>
      </c>
      <c r="BJ50" s="27">
        <f t="shared" si="110"/>
        <v>0</v>
      </c>
      <c r="BK50" s="27">
        <f t="shared" si="110"/>
        <v>0</v>
      </c>
      <c r="BL50" s="27">
        <f t="shared" si="110"/>
        <v>0</v>
      </c>
      <c r="BM50" s="27">
        <f t="shared" si="110"/>
        <v>0</v>
      </c>
      <c r="BN50" s="27">
        <f t="shared" si="44"/>
        <v>244000000</v>
      </c>
      <c r="BO50" s="27">
        <f t="shared" ref="BO50:BV50" si="111">SUM(BO51,BO53,BO59)</f>
        <v>244000000</v>
      </c>
      <c r="BP50" s="27">
        <f t="shared" si="111"/>
        <v>0</v>
      </c>
      <c r="BQ50" s="27">
        <f t="shared" si="111"/>
        <v>0</v>
      </c>
      <c r="BR50" s="27">
        <f t="shared" si="111"/>
        <v>0</v>
      </c>
      <c r="BS50" s="27">
        <f t="shared" si="111"/>
        <v>0</v>
      </c>
      <c r="BT50" s="27">
        <f t="shared" si="111"/>
        <v>0</v>
      </c>
      <c r="BU50" s="27">
        <f t="shared" si="111"/>
        <v>0</v>
      </c>
      <c r="BV50" s="27">
        <f t="shared" si="111"/>
        <v>0</v>
      </c>
      <c r="BW50" s="27">
        <f t="shared" si="45"/>
        <v>244000000</v>
      </c>
      <c r="BX50" s="27">
        <f t="shared" ref="BX50" si="112">SUM(BX51,BX53,BX59)</f>
        <v>244000000</v>
      </c>
      <c r="BY50" s="27">
        <f t="shared" si="101"/>
        <v>0</v>
      </c>
      <c r="BZ50" s="27"/>
    </row>
    <row r="51" spans="1:78" ht="32.25" outlineLevel="3" collapsed="1" thickBot="1" x14ac:dyDescent="0.25">
      <c r="A51" s="30" t="s">
        <v>121</v>
      </c>
      <c r="B51" s="31">
        <f t="shared" si="0"/>
        <v>15</v>
      </c>
      <c r="C51" s="32" t="s">
        <v>122</v>
      </c>
      <c r="D51" s="34"/>
      <c r="E51" s="34"/>
      <c r="F51" s="63"/>
      <c r="G51" s="34">
        <f t="shared" si="99"/>
        <v>0</v>
      </c>
      <c r="H51" s="33"/>
      <c r="I51" s="34"/>
      <c r="J51" s="35">
        <f>SUM(J52)</f>
        <v>20000000</v>
      </c>
      <c r="K51" s="35">
        <f>SUM(K52)</f>
        <v>0</v>
      </c>
      <c r="L51" s="35">
        <f>SUM(L52)</f>
        <v>0</v>
      </c>
      <c r="M51" s="35">
        <f>SUM(M52)</f>
        <v>0</v>
      </c>
      <c r="N51" s="35">
        <f>SUM(N52)</f>
        <v>0</v>
      </c>
      <c r="O51" s="35">
        <f t="shared" si="2"/>
        <v>20000000</v>
      </c>
      <c r="P51" s="36">
        <f t="shared" si="100"/>
        <v>20000000</v>
      </c>
      <c r="Q51" s="34"/>
      <c r="R51" s="35">
        <f>SUM(R52)</f>
        <v>21000000</v>
      </c>
      <c r="S51" s="35">
        <f>SUM(S52)</f>
        <v>0</v>
      </c>
      <c r="T51" s="35">
        <f>SUM(T52)</f>
        <v>0</v>
      </c>
      <c r="U51" s="35">
        <f>SUM(U52)</f>
        <v>0</v>
      </c>
      <c r="V51" s="35">
        <f>SUM(V52)</f>
        <v>0</v>
      </c>
      <c r="W51" s="35">
        <f t="shared" si="4"/>
        <v>21000000</v>
      </c>
      <c r="X51" s="34"/>
      <c r="Y51" s="35">
        <v>84000000</v>
      </c>
      <c r="Z51" s="35">
        <f>SUM(Z52)</f>
        <v>0</v>
      </c>
      <c r="AA51" s="35">
        <f>SUM(AA52)</f>
        <v>0</v>
      </c>
      <c r="AB51" s="35">
        <f>SUM(AB52)</f>
        <v>0</v>
      </c>
      <c r="AC51" s="35">
        <f>SUM(AC52)</f>
        <v>0</v>
      </c>
      <c r="AD51" s="35">
        <f t="shared" si="40"/>
        <v>84000000</v>
      </c>
      <c r="AE51" s="35">
        <v>84000000</v>
      </c>
      <c r="AF51" s="35">
        <f t="shared" ref="AF51:AL51" si="113">SUM(AF52)</f>
        <v>0</v>
      </c>
      <c r="AG51" s="35">
        <f t="shared" si="113"/>
        <v>0</v>
      </c>
      <c r="AH51" s="35">
        <f t="shared" si="113"/>
        <v>0</v>
      </c>
      <c r="AI51" s="35">
        <f t="shared" si="113"/>
        <v>0</v>
      </c>
      <c r="AJ51" s="35">
        <f t="shared" si="113"/>
        <v>0</v>
      </c>
      <c r="AK51" s="35">
        <f t="shared" si="113"/>
        <v>0</v>
      </c>
      <c r="AL51" s="35">
        <f t="shared" si="113"/>
        <v>0</v>
      </c>
      <c r="AM51" s="35">
        <f t="shared" si="41"/>
        <v>84000000</v>
      </c>
      <c r="AN51" s="35">
        <v>84000000</v>
      </c>
      <c r="AO51" s="35">
        <f t="shared" ref="AO51:AU51" si="114">SUM(AO52)</f>
        <v>0</v>
      </c>
      <c r="AP51" s="35">
        <f t="shared" si="114"/>
        <v>0</v>
      </c>
      <c r="AQ51" s="35">
        <f t="shared" si="114"/>
        <v>0</v>
      </c>
      <c r="AR51" s="35">
        <f t="shared" si="114"/>
        <v>0</v>
      </c>
      <c r="AS51" s="35">
        <f t="shared" si="114"/>
        <v>0</v>
      </c>
      <c r="AT51" s="35">
        <f t="shared" si="114"/>
        <v>0</v>
      </c>
      <c r="AU51" s="35">
        <f t="shared" si="114"/>
        <v>0</v>
      </c>
      <c r="AV51" s="35">
        <f t="shared" si="42"/>
        <v>84000000</v>
      </c>
      <c r="AW51" s="35">
        <v>84000000</v>
      </c>
      <c r="AX51" s="35">
        <f t="shared" ref="AX51:BD51" si="115">SUM(AX52)</f>
        <v>0</v>
      </c>
      <c r="AY51" s="35">
        <f t="shared" si="115"/>
        <v>0</v>
      </c>
      <c r="AZ51" s="35">
        <f t="shared" si="115"/>
        <v>0</v>
      </c>
      <c r="BA51" s="35">
        <f t="shared" si="115"/>
        <v>0</v>
      </c>
      <c r="BB51" s="35">
        <f t="shared" si="115"/>
        <v>0</v>
      </c>
      <c r="BC51" s="35">
        <f t="shared" si="115"/>
        <v>0</v>
      </c>
      <c r="BD51" s="35">
        <f t="shared" si="115"/>
        <v>0</v>
      </c>
      <c r="BE51" s="35">
        <f t="shared" si="43"/>
        <v>84000000</v>
      </c>
      <c r="BF51" s="35">
        <v>84000000</v>
      </c>
      <c r="BG51" s="35">
        <f t="shared" ref="BG51:BM51" si="116">SUM(BG52)</f>
        <v>0</v>
      </c>
      <c r="BH51" s="35">
        <f t="shared" si="116"/>
        <v>0</v>
      </c>
      <c r="BI51" s="35">
        <f t="shared" si="116"/>
        <v>0</v>
      </c>
      <c r="BJ51" s="35">
        <f t="shared" si="116"/>
        <v>0</v>
      </c>
      <c r="BK51" s="35">
        <f t="shared" si="116"/>
        <v>0</v>
      </c>
      <c r="BL51" s="35">
        <f t="shared" si="116"/>
        <v>0</v>
      </c>
      <c r="BM51" s="35">
        <f t="shared" si="116"/>
        <v>0</v>
      </c>
      <c r="BN51" s="35">
        <f t="shared" si="44"/>
        <v>84000000</v>
      </c>
      <c r="BO51" s="35">
        <v>84000000</v>
      </c>
      <c r="BP51" s="35">
        <f t="shared" ref="BP51:BV51" si="117">SUM(BP52)</f>
        <v>0</v>
      </c>
      <c r="BQ51" s="35">
        <f t="shared" si="117"/>
        <v>0</v>
      </c>
      <c r="BR51" s="35">
        <f t="shared" si="117"/>
        <v>0</v>
      </c>
      <c r="BS51" s="35">
        <f t="shared" si="117"/>
        <v>0</v>
      </c>
      <c r="BT51" s="35">
        <f t="shared" si="117"/>
        <v>0</v>
      </c>
      <c r="BU51" s="35">
        <f t="shared" si="117"/>
        <v>0</v>
      </c>
      <c r="BV51" s="35">
        <f t="shared" si="117"/>
        <v>0</v>
      </c>
      <c r="BW51" s="35">
        <f t="shared" si="45"/>
        <v>84000000</v>
      </c>
      <c r="BX51" s="35">
        <f>BW51</f>
        <v>84000000</v>
      </c>
      <c r="BY51" s="35">
        <f t="shared" si="101"/>
        <v>0</v>
      </c>
      <c r="BZ51" s="35"/>
    </row>
    <row r="52" spans="1:78" ht="15.75" hidden="1" outlineLevel="4" thickBot="1" x14ac:dyDescent="0.25">
      <c r="A52" s="37"/>
      <c r="B52" s="38">
        <f t="shared" si="0"/>
        <v>0</v>
      </c>
      <c r="C52" s="39"/>
      <c r="D52" s="41"/>
      <c r="E52" s="41"/>
      <c r="F52" s="41"/>
      <c r="G52" s="41">
        <f t="shared" si="99"/>
        <v>0</v>
      </c>
      <c r="H52" s="40" t="s">
        <v>88</v>
      </c>
      <c r="I52" s="41">
        <v>17</v>
      </c>
      <c r="J52" s="42">
        <v>20000000</v>
      </c>
      <c r="K52" s="42"/>
      <c r="L52" s="42"/>
      <c r="M52" s="42"/>
      <c r="N52" s="42"/>
      <c r="O52" s="42">
        <f t="shared" si="2"/>
        <v>20000000</v>
      </c>
      <c r="P52" s="43">
        <f t="shared" si="100"/>
        <v>20000000</v>
      </c>
      <c r="Q52" s="41">
        <v>17</v>
      </c>
      <c r="R52" s="42">
        <v>21000000</v>
      </c>
      <c r="S52" s="42"/>
      <c r="T52" s="42"/>
      <c r="U52" s="42"/>
      <c r="V52" s="42"/>
      <c r="W52" s="42">
        <f t="shared" si="4"/>
        <v>21000000</v>
      </c>
      <c r="X52" s="41"/>
      <c r="Y52" s="42"/>
      <c r="Z52" s="42"/>
      <c r="AA52" s="42"/>
      <c r="AB52" s="42"/>
      <c r="AC52" s="42"/>
      <c r="AD52" s="42">
        <f t="shared" si="40"/>
        <v>0</v>
      </c>
      <c r="AE52" s="42"/>
      <c r="AF52" s="42"/>
      <c r="AG52" s="42"/>
      <c r="AH52" s="42"/>
      <c r="AI52" s="42"/>
      <c r="AJ52" s="42"/>
      <c r="AK52" s="42"/>
      <c r="AL52" s="42"/>
      <c r="AM52" s="42">
        <f t="shared" si="41"/>
        <v>0</v>
      </c>
      <c r="AN52" s="42"/>
      <c r="AO52" s="42"/>
      <c r="AP52" s="42"/>
      <c r="AQ52" s="42"/>
      <c r="AR52" s="42"/>
      <c r="AS52" s="42"/>
      <c r="AT52" s="42"/>
      <c r="AU52" s="42"/>
      <c r="AV52" s="42">
        <f t="shared" si="42"/>
        <v>0</v>
      </c>
      <c r="AW52" s="42"/>
      <c r="AX52" s="42"/>
      <c r="AY52" s="42"/>
      <c r="AZ52" s="42"/>
      <c r="BA52" s="42"/>
      <c r="BB52" s="42"/>
      <c r="BC52" s="42"/>
      <c r="BD52" s="42"/>
      <c r="BE52" s="42">
        <f t="shared" si="43"/>
        <v>0</v>
      </c>
      <c r="BF52" s="42"/>
      <c r="BG52" s="42"/>
      <c r="BH52" s="42"/>
      <c r="BI52" s="42"/>
      <c r="BJ52" s="42"/>
      <c r="BK52" s="42"/>
      <c r="BL52" s="42"/>
      <c r="BM52" s="42"/>
      <c r="BN52" s="42">
        <f t="shared" si="44"/>
        <v>0</v>
      </c>
      <c r="BO52" s="42"/>
      <c r="BP52" s="42"/>
      <c r="BQ52" s="42"/>
      <c r="BR52" s="42"/>
      <c r="BS52" s="42"/>
      <c r="BT52" s="42"/>
      <c r="BU52" s="42"/>
      <c r="BV52" s="42"/>
      <c r="BW52" s="42">
        <f t="shared" si="45"/>
        <v>0</v>
      </c>
      <c r="BX52" s="42"/>
      <c r="BY52" s="42">
        <f t="shared" si="101"/>
        <v>0</v>
      </c>
      <c r="BZ52" s="42"/>
    </row>
    <row r="53" spans="1:78" ht="48" outlineLevel="3" collapsed="1" thickBot="1" x14ac:dyDescent="0.25">
      <c r="A53" s="30" t="s">
        <v>123</v>
      </c>
      <c r="B53" s="31">
        <f t="shared" si="0"/>
        <v>15</v>
      </c>
      <c r="C53" s="32" t="s">
        <v>124</v>
      </c>
      <c r="D53" s="34">
        <v>20625000</v>
      </c>
      <c r="E53" s="34"/>
      <c r="F53" s="63"/>
      <c r="G53" s="34">
        <f t="shared" si="99"/>
        <v>20625000</v>
      </c>
      <c r="H53" s="33"/>
      <c r="I53" s="34"/>
      <c r="J53" s="35">
        <f>SUM(J54:J58)</f>
        <v>130700000</v>
      </c>
      <c r="K53" s="35">
        <f>SUM(K54:K58)</f>
        <v>0</v>
      </c>
      <c r="L53" s="35">
        <f>SUM(L54:L58)</f>
        <v>0</v>
      </c>
      <c r="M53" s="35">
        <f>SUM(M54:M58)</f>
        <v>0</v>
      </c>
      <c r="N53" s="35">
        <f>SUM(N54:N58)</f>
        <v>0</v>
      </c>
      <c r="O53" s="35">
        <f t="shared" si="2"/>
        <v>130700000</v>
      </c>
      <c r="P53" s="36">
        <f t="shared" si="100"/>
        <v>110075000</v>
      </c>
      <c r="Q53" s="34"/>
      <c r="R53" s="35">
        <f>SUM(R54:R58)</f>
        <v>131500000</v>
      </c>
      <c r="S53" s="35">
        <f>SUM(S54:S58)</f>
        <v>0</v>
      </c>
      <c r="T53" s="35">
        <f>SUM(T54:T58)</f>
        <v>0</v>
      </c>
      <c r="U53" s="35">
        <f>SUM(U54:U58)</f>
        <v>0</v>
      </c>
      <c r="V53" s="35">
        <f>SUM(V54:V58)</f>
        <v>0</v>
      </c>
      <c r="W53" s="35">
        <f t="shared" si="4"/>
        <v>131500000</v>
      </c>
      <c r="X53" s="34"/>
      <c r="Y53" s="35">
        <v>60000000</v>
      </c>
      <c r="Z53" s="35">
        <f>SUM(Z54:Z58)</f>
        <v>0</v>
      </c>
      <c r="AA53" s="35">
        <f>SUM(AA54:AA58)</f>
        <v>0</v>
      </c>
      <c r="AB53" s="35">
        <f>SUM(AB54:AB58)</f>
        <v>0</v>
      </c>
      <c r="AC53" s="35">
        <f>SUM(AC54:AC58)</f>
        <v>0</v>
      </c>
      <c r="AD53" s="35">
        <f t="shared" si="40"/>
        <v>60000000</v>
      </c>
      <c r="AE53" s="35">
        <v>60000000</v>
      </c>
      <c r="AF53" s="35">
        <f t="shared" ref="AF53:AL53" si="118">SUM(AF54:AF58)</f>
        <v>0</v>
      </c>
      <c r="AG53" s="35">
        <f t="shared" si="118"/>
        <v>0</v>
      </c>
      <c r="AH53" s="35">
        <f t="shared" si="118"/>
        <v>0</v>
      </c>
      <c r="AI53" s="35">
        <f t="shared" si="118"/>
        <v>0</v>
      </c>
      <c r="AJ53" s="35">
        <f t="shared" si="118"/>
        <v>0</v>
      </c>
      <c r="AK53" s="35">
        <f t="shared" si="118"/>
        <v>0</v>
      </c>
      <c r="AL53" s="35">
        <f t="shared" si="118"/>
        <v>0</v>
      </c>
      <c r="AM53" s="35">
        <f t="shared" si="41"/>
        <v>60000000</v>
      </c>
      <c r="AN53" s="35">
        <v>60000000</v>
      </c>
      <c r="AO53" s="35">
        <f t="shared" ref="AO53:AU53" si="119">SUM(AO54:AO58)</f>
        <v>0</v>
      </c>
      <c r="AP53" s="35">
        <f t="shared" si="119"/>
        <v>0</v>
      </c>
      <c r="AQ53" s="35">
        <f t="shared" si="119"/>
        <v>0</v>
      </c>
      <c r="AR53" s="35">
        <f t="shared" si="119"/>
        <v>0</v>
      </c>
      <c r="AS53" s="35">
        <f t="shared" si="119"/>
        <v>0</v>
      </c>
      <c r="AT53" s="35">
        <f t="shared" si="119"/>
        <v>0</v>
      </c>
      <c r="AU53" s="35">
        <f t="shared" si="119"/>
        <v>0</v>
      </c>
      <c r="AV53" s="35">
        <f t="shared" si="42"/>
        <v>60000000</v>
      </c>
      <c r="AW53" s="35">
        <v>60000000</v>
      </c>
      <c r="AX53" s="35">
        <f t="shared" ref="AX53:BD53" si="120">SUM(AX54:AX58)</f>
        <v>0</v>
      </c>
      <c r="AY53" s="35">
        <f t="shared" si="120"/>
        <v>0</v>
      </c>
      <c r="AZ53" s="35">
        <f t="shared" si="120"/>
        <v>0</v>
      </c>
      <c r="BA53" s="35">
        <f t="shared" si="120"/>
        <v>0</v>
      </c>
      <c r="BB53" s="35">
        <f t="shared" si="120"/>
        <v>0</v>
      </c>
      <c r="BC53" s="35">
        <f t="shared" si="120"/>
        <v>0</v>
      </c>
      <c r="BD53" s="35">
        <f t="shared" si="120"/>
        <v>0</v>
      </c>
      <c r="BE53" s="35">
        <f t="shared" si="43"/>
        <v>60000000</v>
      </c>
      <c r="BF53" s="35">
        <v>60000000</v>
      </c>
      <c r="BG53" s="35">
        <f t="shared" ref="BG53:BM53" si="121">SUM(BG54:BG58)</f>
        <v>0</v>
      </c>
      <c r="BH53" s="35">
        <f t="shared" si="121"/>
        <v>0</v>
      </c>
      <c r="BI53" s="35">
        <f t="shared" si="121"/>
        <v>0</v>
      </c>
      <c r="BJ53" s="35">
        <f t="shared" si="121"/>
        <v>0</v>
      </c>
      <c r="BK53" s="35">
        <f t="shared" si="121"/>
        <v>0</v>
      </c>
      <c r="BL53" s="35">
        <f t="shared" si="121"/>
        <v>0</v>
      </c>
      <c r="BM53" s="35">
        <f t="shared" si="121"/>
        <v>0</v>
      </c>
      <c r="BN53" s="35">
        <f t="shared" si="44"/>
        <v>60000000</v>
      </c>
      <c r="BO53" s="35">
        <v>60000000</v>
      </c>
      <c r="BP53" s="35">
        <f t="shared" ref="BP53:BV53" si="122">SUM(BP54:BP58)</f>
        <v>0</v>
      </c>
      <c r="BQ53" s="35">
        <f t="shared" si="122"/>
        <v>0</v>
      </c>
      <c r="BR53" s="35">
        <f t="shared" si="122"/>
        <v>0</v>
      </c>
      <c r="BS53" s="35">
        <f t="shared" si="122"/>
        <v>0</v>
      </c>
      <c r="BT53" s="35">
        <f t="shared" si="122"/>
        <v>0</v>
      </c>
      <c r="BU53" s="35">
        <f t="shared" si="122"/>
        <v>0</v>
      </c>
      <c r="BV53" s="35">
        <f t="shared" si="122"/>
        <v>0</v>
      </c>
      <c r="BW53" s="35">
        <f t="shared" si="45"/>
        <v>60000000</v>
      </c>
      <c r="BX53" s="35">
        <f>BW53</f>
        <v>60000000</v>
      </c>
      <c r="BY53" s="35">
        <f t="shared" si="101"/>
        <v>0</v>
      </c>
      <c r="BZ53" s="35"/>
    </row>
    <row r="54" spans="1:78" s="45" customFormat="1" ht="15.75" hidden="1" outlineLevel="4" thickBot="1" x14ac:dyDescent="0.25">
      <c r="A54" s="37"/>
      <c r="B54" s="38"/>
      <c r="C54" s="39"/>
      <c r="D54" s="41"/>
      <c r="E54" s="41"/>
      <c r="F54" s="41"/>
      <c r="G54" s="41">
        <f t="shared" si="99"/>
        <v>0</v>
      </c>
      <c r="H54" s="40" t="s">
        <v>125</v>
      </c>
      <c r="I54" s="41"/>
      <c r="J54" s="42"/>
      <c r="K54" s="42"/>
      <c r="L54" s="42"/>
      <c r="M54" s="42"/>
      <c r="N54" s="42"/>
      <c r="O54" s="42">
        <f t="shared" si="2"/>
        <v>0</v>
      </c>
      <c r="P54" s="43">
        <f t="shared" si="100"/>
        <v>0</v>
      </c>
      <c r="Q54" s="41"/>
      <c r="R54" s="42"/>
      <c r="S54" s="42"/>
      <c r="T54" s="42"/>
      <c r="U54" s="42"/>
      <c r="V54" s="42"/>
      <c r="W54" s="42">
        <f t="shared" si="4"/>
        <v>0</v>
      </c>
      <c r="X54" s="41"/>
      <c r="Y54" s="42"/>
      <c r="Z54" s="42"/>
      <c r="AA54" s="42"/>
      <c r="AB54" s="42"/>
      <c r="AC54" s="42"/>
      <c r="AD54" s="42">
        <f t="shared" si="40"/>
        <v>0</v>
      </c>
      <c r="AE54" s="42"/>
      <c r="AF54" s="42"/>
      <c r="AG54" s="42"/>
      <c r="AH54" s="42"/>
      <c r="AI54" s="42"/>
      <c r="AJ54" s="42"/>
      <c r="AK54" s="42"/>
      <c r="AL54" s="42"/>
      <c r="AM54" s="42">
        <f t="shared" si="41"/>
        <v>0</v>
      </c>
      <c r="AN54" s="42"/>
      <c r="AO54" s="42"/>
      <c r="AP54" s="42"/>
      <c r="AQ54" s="42"/>
      <c r="AR54" s="42"/>
      <c r="AS54" s="42"/>
      <c r="AT54" s="42"/>
      <c r="AU54" s="42"/>
      <c r="AV54" s="42">
        <f t="shared" si="42"/>
        <v>0</v>
      </c>
      <c r="AW54" s="42"/>
      <c r="AX54" s="42"/>
      <c r="AY54" s="42"/>
      <c r="AZ54" s="42"/>
      <c r="BA54" s="42"/>
      <c r="BB54" s="42"/>
      <c r="BC54" s="42"/>
      <c r="BD54" s="42"/>
      <c r="BE54" s="42">
        <f t="shared" si="43"/>
        <v>0</v>
      </c>
      <c r="BF54" s="42"/>
      <c r="BG54" s="42"/>
      <c r="BH54" s="42"/>
      <c r="BI54" s="42"/>
      <c r="BJ54" s="42"/>
      <c r="BK54" s="42"/>
      <c r="BL54" s="42"/>
      <c r="BM54" s="42"/>
      <c r="BN54" s="42">
        <f t="shared" si="44"/>
        <v>0</v>
      </c>
      <c r="BO54" s="42"/>
      <c r="BP54" s="42"/>
      <c r="BQ54" s="42"/>
      <c r="BR54" s="42"/>
      <c r="BS54" s="42"/>
      <c r="BT54" s="42"/>
      <c r="BU54" s="42"/>
      <c r="BV54" s="42"/>
      <c r="BW54" s="42">
        <f t="shared" si="45"/>
        <v>0</v>
      </c>
      <c r="BX54" s="42"/>
      <c r="BY54" s="42">
        <f t="shared" si="101"/>
        <v>0</v>
      </c>
      <c r="BZ54" s="42"/>
    </row>
    <row r="55" spans="1:78" s="45" customFormat="1" ht="15.75" hidden="1" outlineLevel="4" thickBot="1" x14ac:dyDescent="0.25">
      <c r="A55" s="37"/>
      <c r="B55" s="38"/>
      <c r="C55" s="39"/>
      <c r="D55" s="41"/>
      <c r="E55" s="41"/>
      <c r="F55" s="41"/>
      <c r="G55" s="41">
        <f t="shared" si="99"/>
        <v>0</v>
      </c>
      <c r="H55" s="40" t="s">
        <v>125</v>
      </c>
      <c r="I55" s="41"/>
      <c r="J55" s="42"/>
      <c r="K55" s="42"/>
      <c r="L55" s="42"/>
      <c r="M55" s="42"/>
      <c r="N55" s="42"/>
      <c r="O55" s="42">
        <f t="shared" si="2"/>
        <v>0</v>
      </c>
      <c r="P55" s="43">
        <f t="shared" si="100"/>
        <v>0</v>
      </c>
      <c r="Q55" s="41"/>
      <c r="R55" s="42"/>
      <c r="S55" s="42"/>
      <c r="T55" s="42"/>
      <c r="U55" s="42"/>
      <c r="V55" s="42"/>
      <c r="W55" s="42">
        <f t="shared" si="4"/>
        <v>0</v>
      </c>
      <c r="X55" s="41"/>
      <c r="Y55" s="42"/>
      <c r="Z55" s="42"/>
      <c r="AA55" s="42"/>
      <c r="AB55" s="42"/>
      <c r="AC55" s="42"/>
      <c r="AD55" s="42">
        <f t="shared" si="40"/>
        <v>0</v>
      </c>
      <c r="AE55" s="42"/>
      <c r="AF55" s="42"/>
      <c r="AG55" s="42"/>
      <c r="AH55" s="42"/>
      <c r="AI55" s="42"/>
      <c r="AJ55" s="42"/>
      <c r="AK55" s="42"/>
      <c r="AL55" s="42"/>
      <c r="AM55" s="42">
        <f t="shared" si="41"/>
        <v>0</v>
      </c>
      <c r="AN55" s="42"/>
      <c r="AO55" s="42"/>
      <c r="AP55" s="42"/>
      <c r="AQ55" s="42"/>
      <c r="AR55" s="42"/>
      <c r="AS55" s="42"/>
      <c r="AT55" s="42"/>
      <c r="AU55" s="42"/>
      <c r="AV55" s="42">
        <f t="shared" si="42"/>
        <v>0</v>
      </c>
      <c r="AW55" s="42"/>
      <c r="AX55" s="42"/>
      <c r="AY55" s="42"/>
      <c r="AZ55" s="42"/>
      <c r="BA55" s="42"/>
      <c r="BB55" s="42"/>
      <c r="BC55" s="42"/>
      <c r="BD55" s="42"/>
      <c r="BE55" s="42">
        <f t="shared" si="43"/>
        <v>0</v>
      </c>
      <c r="BF55" s="42"/>
      <c r="BG55" s="42"/>
      <c r="BH55" s="42"/>
      <c r="BI55" s="42"/>
      <c r="BJ55" s="42"/>
      <c r="BK55" s="42"/>
      <c r="BL55" s="42"/>
      <c r="BM55" s="42"/>
      <c r="BN55" s="42">
        <f t="shared" si="44"/>
        <v>0</v>
      </c>
      <c r="BO55" s="42"/>
      <c r="BP55" s="42"/>
      <c r="BQ55" s="42"/>
      <c r="BR55" s="42"/>
      <c r="BS55" s="42"/>
      <c r="BT55" s="42"/>
      <c r="BU55" s="42"/>
      <c r="BV55" s="42"/>
      <c r="BW55" s="42">
        <f t="shared" si="45"/>
        <v>0</v>
      </c>
      <c r="BX55" s="42"/>
      <c r="BY55" s="42">
        <f t="shared" si="101"/>
        <v>0</v>
      </c>
      <c r="BZ55" s="42"/>
    </row>
    <row r="56" spans="1:78" ht="15.75" hidden="1" outlineLevel="4" thickBot="1" x14ac:dyDescent="0.25">
      <c r="A56" s="37"/>
      <c r="B56" s="38">
        <f>LEN(A56)</f>
        <v>0</v>
      </c>
      <c r="C56" s="39"/>
      <c r="D56" s="41"/>
      <c r="E56" s="41"/>
      <c r="F56" s="41"/>
      <c r="G56" s="41">
        <f t="shared" si="99"/>
        <v>0</v>
      </c>
      <c r="H56" s="40" t="s">
        <v>27</v>
      </c>
      <c r="I56" s="67">
        <v>2500</v>
      </c>
      <c r="J56" s="42">
        <f>119700000-114200000</f>
        <v>5500000</v>
      </c>
      <c r="K56" s="42"/>
      <c r="L56" s="42"/>
      <c r="M56" s="42"/>
      <c r="N56" s="42"/>
      <c r="O56" s="66">
        <f t="shared" si="2"/>
        <v>5500000</v>
      </c>
      <c r="P56" s="43">
        <f t="shared" si="100"/>
        <v>5500000</v>
      </c>
      <c r="Q56" s="67">
        <v>2500</v>
      </c>
      <c r="R56" s="55">
        <f>125685000-119685000</f>
        <v>6000000</v>
      </c>
      <c r="S56" s="42"/>
      <c r="T56" s="42"/>
      <c r="U56" s="42"/>
      <c r="V56" s="42"/>
      <c r="W56" s="66">
        <f t="shared" si="4"/>
        <v>6000000</v>
      </c>
      <c r="X56" s="67"/>
      <c r="Y56" s="55"/>
      <c r="Z56" s="42"/>
      <c r="AA56" s="42"/>
      <c r="AB56" s="42"/>
      <c r="AC56" s="42"/>
      <c r="AD56" s="66">
        <f t="shared" si="40"/>
        <v>0</v>
      </c>
      <c r="AE56" s="55"/>
      <c r="AF56" s="42"/>
      <c r="AG56" s="42"/>
      <c r="AH56" s="42"/>
      <c r="AI56" s="42"/>
      <c r="AJ56" s="42"/>
      <c r="AK56" s="42"/>
      <c r="AL56" s="42"/>
      <c r="AM56" s="66">
        <f t="shared" si="41"/>
        <v>0</v>
      </c>
      <c r="AN56" s="55"/>
      <c r="AO56" s="42"/>
      <c r="AP56" s="42"/>
      <c r="AQ56" s="42"/>
      <c r="AR56" s="42"/>
      <c r="AS56" s="42"/>
      <c r="AT56" s="42"/>
      <c r="AU56" s="42"/>
      <c r="AV56" s="66">
        <f t="shared" si="42"/>
        <v>0</v>
      </c>
      <c r="AW56" s="55"/>
      <c r="AX56" s="42"/>
      <c r="AY56" s="42"/>
      <c r="AZ56" s="42"/>
      <c r="BA56" s="42"/>
      <c r="BB56" s="42"/>
      <c r="BC56" s="42"/>
      <c r="BD56" s="42"/>
      <c r="BE56" s="66">
        <f t="shared" si="43"/>
        <v>0</v>
      </c>
      <c r="BF56" s="55"/>
      <c r="BG56" s="42"/>
      <c r="BH56" s="42"/>
      <c r="BI56" s="42"/>
      <c r="BJ56" s="42"/>
      <c r="BK56" s="42"/>
      <c r="BL56" s="42"/>
      <c r="BM56" s="42"/>
      <c r="BN56" s="66">
        <f t="shared" si="44"/>
        <v>0</v>
      </c>
      <c r="BO56" s="55"/>
      <c r="BP56" s="42"/>
      <c r="BQ56" s="42"/>
      <c r="BR56" s="42"/>
      <c r="BS56" s="42"/>
      <c r="BT56" s="42"/>
      <c r="BU56" s="42"/>
      <c r="BV56" s="42"/>
      <c r="BW56" s="66">
        <f t="shared" si="45"/>
        <v>0</v>
      </c>
      <c r="BX56" s="42"/>
      <c r="BY56" s="42">
        <f t="shared" si="101"/>
        <v>0</v>
      </c>
      <c r="BZ56" s="42"/>
    </row>
    <row r="57" spans="1:78" ht="15.75" hidden="1" outlineLevel="4" thickBot="1" x14ac:dyDescent="0.25">
      <c r="A57" s="37"/>
      <c r="B57" s="38">
        <f t="shared" si="0"/>
        <v>0</v>
      </c>
      <c r="C57" s="39"/>
      <c r="D57" s="41"/>
      <c r="E57" s="41"/>
      <c r="F57" s="41"/>
      <c r="G57" s="41">
        <f t="shared" si="99"/>
        <v>0</v>
      </c>
      <c r="H57" s="40" t="s">
        <v>47</v>
      </c>
      <c r="I57" s="67">
        <v>8</v>
      </c>
      <c r="J57" s="42">
        <f>5500000+114200000</f>
        <v>119700000</v>
      </c>
      <c r="K57" s="42"/>
      <c r="L57" s="42"/>
      <c r="M57" s="42"/>
      <c r="N57" s="42"/>
      <c r="O57" s="66">
        <f t="shared" si="2"/>
        <v>119700000</v>
      </c>
      <c r="P57" s="43">
        <f t="shared" si="100"/>
        <v>119700000</v>
      </c>
      <c r="Q57" s="67">
        <v>8</v>
      </c>
      <c r="R57" s="55">
        <f>5775000+114225000</f>
        <v>120000000</v>
      </c>
      <c r="S57" s="42"/>
      <c r="T57" s="42"/>
      <c r="U57" s="42"/>
      <c r="V57" s="42"/>
      <c r="W57" s="66">
        <f t="shared" si="4"/>
        <v>120000000</v>
      </c>
      <c r="X57" s="67"/>
      <c r="Y57" s="55"/>
      <c r="Z57" s="42"/>
      <c r="AA57" s="42"/>
      <c r="AB57" s="42"/>
      <c r="AC57" s="42"/>
      <c r="AD57" s="66">
        <f t="shared" si="40"/>
        <v>0</v>
      </c>
      <c r="AE57" s="55"/>
      <c r="AF57" s="42"/>
      <c r="AG57" s="42"/>
      <c r="AH57" s="42"/>
      <c r="AI57" s="42"/>
      <c r="AJ57" s="42"/>
      <c r="AK57" s="42"/>
      <c r="AL57" s="42"/>
      <c r="AM57" s="66">
        <f t="shared" si="41"/>
        <v>0</v>
      </c>
      <c r="AN57" s="55"/>
      <c r="AO57" s="42"/>
      <c r="AP57" s="42"/>
      <c r="AQ57" s="42"/>
      <c r="AR57" s="42"/>
      <c r="AS57" s="42"/>
      <c r="AT57" s="42"/>
      <c r="AU57" s="42"/>
      <c r="AV57" s="66">
        <f t="shared" si="42"/>
        <v>0</v>
      </c>
      <c r="AW57" s="55"/>
      <c r="AX57" s="42"/>
      <c r="AY57" s="42"/>
      <c r="AZ57" s="42"/>
      <c r="BA57" s="42"/>
      <c r="BB57" s="42"/>
      <c r="BC57" s="42"/>
      <c r="BD57" s="42"/>
      <c r="BE57" s="66">
        <f t="shared" si="43"/>
        <v>0</v>
      </c>
      <c r="BF57" s="55"/>
      <c r="BG57" s="42"/>
      <c r="BH57" s="42"/>
      <c r="BI57" s="42"/>
      <c r="BJ57" s="42"/>
      <c r="BK57" s="42"/>
      <c r="BL57" s="42"/>
      <c r="BM57" s="42"/>
      <c r="BN57" s="66">
        <f t="shared" si="44"/>
        <v>0</v>
      </c>
      <c r="BO57" s="55"/>
      <c r="BP57" s="42"/>
      <c r="BQ57" s="42"/>
      <c r="BR57" s="42"/>
      <c r="BS57" s="42"/>
      <c r="BT57" s="42"/>
      <c r="BU57" s="42"/>
      <c r="BV57" s="42"/>
      <c r="BW57" s="66">
        <f t="shared" si="45"/>
        <v>0</v>
      </c>
      <c r="BX57" s="42"/>
      <c r="BY57" s="42">
        <f t="shared" si="101"/>
        <v>0</v>
      </c>
      <c r="BZ57" s="42"/>
    </row>
    <row r="58" spans="1:78" ht="15.75" hidden="1" outlineLevel="4" thickBot="1" x14ac:dyDescent="0.25">
      <c r="A58" s="37"/>
      <c r="B58" s="38">
        <f t="shared" si="0"/>
        <v>0</v>
      </c>
      <c r="C58" s="39"/>
      <c r="D58" s="41"/>
      <c r="E58" s="41"/>
      <c r="F58" s="41"/>
      <c r="G58" s="41">
        <f t="shared" si="99"/>
        <v>0</v>
      </c>
      <c r="H58" s="40" t="s">
        <v>85</v>
      </c>
      <c r="I58" s="41">
        <v>500</v>
      </c>
      <c r="J58" s="42">
        <v>5500000</v>
      </c>
      <c r="K58" s="42"/>
      <c r="L58" s="42"/>
      <c r="M58" s="42"/>
      <c r="N58" s="42"/>
      <c r="O58" s="42">
        <f t="shared" si="2"/>
        <v>5500000</v>
      </c>
      <c r="P58" s="43">
        <f t="shared" si="100"/>
        <v>5500000</v>
      </c>
      <c r="Q58" s="41">
        <v>500</v>
      </c>
      <c r="R58" s="42">
        <f>5775000-275000</f>
        <v>5500000</v>
      </c>
      <c r="S58" s="42"/>
      <c r="T58" s="42"/>
      <c r="U58" s="42"/>
      <c r="V58" s="42"/>
      <c r="W58" s="66">
        <f t="shared" si="4"/>
        <v>5500000</v>
      </c>
      <c r="X58" s="41"/>
      <c r="Y58" s="42"/>
      <c r="Z58" s="42"/>
      <c r="AA58" s="42"/>
      <c r="AB58" s="42"/>
      <c r="AC58" s="42"/>
      <c r="AD58" s="66">
        <f t="shared" si="40"/>
        <v>0</v>
      </c>
      <c r="AE58" s="42"/>
      <c r="AF58" s="42"/>
      <c r="AG58" s="42"/>
      <c r="AH58" s="42"/>
      <c r="AI58" s="42"/>
      <c r="AJ58" s="42"/>
      <c r="AK58" s="42"/>
      <c r="AL58" s="42"/>
      <c r="AM58" s="66">
        <f t="shared" si="41"/>
        <v>0</v>
      </c>
      <c r="AN58" s="42"/>
      <c r="AO58" s="42"/>
      <c r="AP58" s="42"/>
      <c r="AQ58" s="42"/>
      <c r="AR58" s="42"/>
      <c r="AS58" s="42"/>
      <c r="AT58" s="42"/>
      <c r="AU58" s="42"/>
      <c r="AV58" s="66">
        <f t="shared" si="42"/>
        <v>0</v>
      </c>
      <c r="AW58" s="42"/>
      <c r="AX58" s="42"/>
      <c r="AY58" s="42"/>
      <c r="AZ58" s="42"/>
      <c r="BA58" s="42"/>
      <c r="BB58" s="42"/>
      <c r="BC58" s="42"/>
      <c r="BD58" s="42"/>
      <c r="BE58" s="66">
        <f t="shared" si="43"/>
        <v>0</v>
      </c>
      <c r="BF58" s="42"/>
      <c r="BG58" s="42"/>
      <c r="BH58" s="42"/>
      <c r="BI58" s="42"/>
      <c r="BJ58" s="42"/>
      <c r="BK58" s="42"/>
      <c r="BL58" s="42"/>
      <c r="BM58" s="42"/>
      <c r="BN58" s="66">
        <f t="shared" si="44"/>
        <v>0</v>
      </c>
      <c r="BO58" s="42"/>
      <c r="BP58" s="42"/>
      <c r="BQ58" s="42"/>
      <c r="BR58" s="42"/>
      <c r="BS58" s="42"/>
      <c r="BT58" s="42"/>
      <c r="BU58" s="42"/>
      <c r="BV58" s="42"/>
      <c r="BW58" s="66">
        <f t="shared" si="45"/>
        <v>0</v>
      </c>
      <c r="BX58" s="42"/>
      <c r="BY58" s="42">
        <f t="shared" si="101"/>
        <v>0</v>
      </c>
      <c r="BZ58" s="42"/>
    </row>
    <row r="59" spans="1:78" ht="32.25" outlineLevel="3" collapsed="1" thickBot="1" x14ac:dyDescent="0.25">
      <c r="A59" s="30" t="s">
        <v>126</v>
      </c>
      <c r="B59" s="31">
        <f t="shared" si="0"/>
        <v>15</v>
      </c>
      <c r="C59" s="32" t="s">
        <v>127</v>
      </c>
      <c r="D59" s="34">
        <v>250560000</v>
      </c>
      <c r="E59" s="34"/>
      <c r="F59" s="63"/>
      <c r="G59" s="34">
        <f t="shared" si="99"/>
        <v>250560000</v>
      </c>
      <c r="H59" s="33"/>
      <c r="I59" s="34"/>
      <c r="J59" s="35">
        <f>SUM(J60:J65)</f>
        <v>120000000</v>
      </c>
      <c r="K59" s="35">
        <f>SUM(K60:K65)</f>
        <v>0</v>
      </c>
      <c r="L59" s="35">
        <f>SUM(L60:L65)</f>
        <v>0</v>
      </c>
      <c r="M59" s="35">
        <f>SUM(M60:M65)</f>
        <v>0</v>
      </c>
      <c r="N59" s="35">
        <f>SUM(N60:N65)</f>
        <v>0</v>
      </c>
      <c r="O59" s="35">
        <f t="shared" si="2"/>
        <v>120000000</v>
      </c>
      <c r="P59" s="36">
        <f t="shared" si="100"/>
        <v>-130560000</v>
      </c>
      <c r="Q59" s="34"/>
      <c r="R59" s="35">
        <f>SUM(R60:R65)</f>
        <v>125000000</v>
      </c>
      <c r="S59" s="35">
        <f>SUM(S60:S65)</f>
        <v>0</v>
      </c>
      <c r="T59" s="35">
        <f>SUM(T60:T65)</f>
        <v>0</v>
      </c>
      <c r="U59" s="35">
        <f>SUM(U60:U65)</f>
        <v>0</v>
      </c>
      <c r="V59" s="35">
        <f>SUM(V60:V65)</f>
        <v>0</v>
      </c>
      <c r="W59" s="35">
        <f t="shared" si="4"/>
        <v>125000000</v>
      </c>
      <c r="X59" s="34"/>
      <c r="Y59" s="35">
        <v>125000000</v>
      </c>
      <c r="Z59" s="35">
        <f>SUM(Z60:Z65)</f>
        <v>0</v>
      </c>
      <c r="AA59" s="35">
        <f>SUM(AA60:AA65)</f>
        <v>0</v>
      </c>
      <c r="AB59" s="35">
        <f>SUM(AB60:AB65)</f>
        <v>0</v>
      </c>
      <c r="AC59" s="35">
        <f>SUM(AC60:AC65)</f>
        <v>0</v>
      </c>
      <c r="AD59" s="35">
        <f t="shared" si="40"/>
        <v>125000000</v>
      </c>
      <c r="AE59" s="35">
        <f>125000000-25000000</f>
        <v>100000000</v>
      </c>
      <c r="AF59" s="35">
        <f t="shared" ref="AF59:AL59" si="123">SUM(AF60:AF65)</f>
        <v>0</v>
      </c>
      <c r="AG59" s="35">
        <f t="shared" si="123"/>
        <v>0</v>
      </c>
      <c r="AH59" s="35">
        <f t="shared" si="123"/>
        <v>0</v>
      </c>
      <c r="AI59" s="35">
        <f t="shared" si="123"/>
        <v>0</v>
      </c>
      <c r="AJ59" s="35">
        <f t="shared" si="123"/>
        <v>0</v>
      </c>
      <c r="AK59" s="35">
        <f t="shared" si="123"/>
        <v>0</v>
      </c>
      <c r="AL59" s="35">
        <f t="shared" si="123"/>
        <v>0</v>
      </c>
      <c r="AM59" s="35">
        <f t="shared" si="41"/>
        <v>100000000</v>
      </c>
      <c r="AN59" s="35">
        <f>125000000-25000000</f>
        <v>100000000</v>
      </c>
      <c r="AO59" s="35">
        <f t="shared" ref="AO59:AU59" si="124">SUM(AO60:AO65)</f>
        <v>0</v>
      </c>
      <c r="AP59" s="35">
        <f t="shared" si="124"/>
        <v>0</v>
      </c>
      <c r="AQ59" s="35">
        <f t="shared" si="124"/>
        <v>0</v>
      </c>
      <c r="AR59" s="35">
        <f t="shared" si="124"/>
        <v>0</v>
      </c>
      <c r="AS59" s="35">
        <f t="shared" si="124"/>
        <v>0</v>
      </c>
      <c r="AT59" s="35">
        <f t="shared" si="124"/>
        <v>0</v>
      </c>
      <c r="AU59" s="35">
        <f t="shared" si="124"/>
        <v>0</v>
      </c>
      <c r="AV59" s="35">
        <f t="shared" si="42"/>
        <v>100000000</v>
      </c>
      <c r="AW59" s="35">
        <f>125000000-25000000</f>
        <v>100000000</v>
      </c>
      <c r="AX59" s="35">
        <f t="shared" ref="AX59:BD59" si="125">SUM(AX60:AX65)</f>
        <v>0</v>
      </c>
      <c r="AY59" s="35">
        <f t="shared" si="125"/>
        <v>0</v>
      </c>
      <c r="AZ59" s="35">
        <f t="shared" si="125"/>
        <v>0</v>
      </c>
      <c r="BA59" s="35">
        <f t="shared" si="125"/>
        <v>0</v>
      </c>
      <c r="BB59" s="35">
        <f t="shared" si="125"/>
        <v>0</v>
      </c>
      <c r="BC59" s="35">
        <f t="shared" si="125"/>
        <v>0</v>
      </c>
      <c r="BD59" s="35">
        <f t="shared" si="125"/>
        <v>0</v>
      </c>
      <c r="BE59" s="35">
        <f t="shared" si="43"/>
        <v>100000000</v>
      </c>
      <c r="BF59" s="35">
        <f>125000000-25000000</f>
        <v>100000000</v>
      </c>
      <c r="BG59" s="35">
        <f t="shared" ref="BG59:BM59" si="126">SUM(BG60:BG65)</f>
        <v>0</v>
      </c>
      <c r="BH59" s="35">
        <f t="shared" si="126"/>
        <v>0</v>
      </c>
      <c r="BI59" s="35">
        <f t="shared" si="126"/>
        <v>0</v>
      </c>
      <c r="BJ59" s="35">
        <f t="shared" si="126"/>
        <v>0</v>
      </c>
      <c r="BK59" s="35">
        <f t="shared" si="126"/>
        <v>0</v>
      </c>
      <c r="BL59" s="35">
        <f t="shared" si="126"/>
        <v>0</v>
      </c>
      <c r="BM59" s="35">
        <f t="shared" si="126"/>
        <v>0</v>
      </c>
      <c r="BN59" s="35">
        <f t="shared" si="44"/>
        <v>100000000</v>
      </c>
      <c r="BO59" s="35">
        <f>125000000-25000000</f>
        <v>100000000</v>
      </c>
      <c r="BP59" s="35">
        <f t="shared" ref="BP59:BV59" si="127">SUM(BP60:BP65)</f>
        <v>0</v>
      </c>
      <c r="BQ59" s="35">
        <f t="shared" si="127"/>
        <v>0</v>
      </c>
      <c r="BR59" s="35">
        <f t="shared" si="127"/>
        <v>0</v>
      </c>
      <c r="BS59" s="35">
        <f t="shared" si="127"/>
        <v>0</v>
      </c>
      <c r="BT59" s="35">
        <f t="shared" si="127"/>
        <v>0</v>
      </c>
      <c r="BU59" s="35">
        <f t="shared" si="127"/>
        <v>0</v>
      </c>
      <c r="BV59" s="35">
        <f t="shared" si="127"/>
        <v>0</v>
      </c>
      <c r="BW59" s="35">
        <f t="shared" si="45"/>
        <v>100000000</v>
      </c>
      <c r="BX59" s="35">
        <f>BW59</f>
        <v>100000000</v>
      </c>
      <c r="BY59" s="35">
        <f t="shared" si="101"/>
        <v>0</v>
      </c>
      <c r="BZ59" s="35"/>
    </row>
    <row r="60" spans="1:78" s="45" customFormat="1" ht="15.75" hidden="1" outlineLevel="4" thickBot="1" x14ac:dyDescent="0.25">
      <c r="A60" s="37"/>
      <c r="B60" s="38"/>
      <c r="C60" s="39"/>
      <c r="D60" s="41"/>
      <c r="E60" s="41"/>
      <c r="F60" s="41"/>
      <c r="G60" s="41">
        <f t="shared" si="99"/>
        <v>0</v>
      </c>
      <c r="H60" s="40" t="s">
        <v>88</v>
      </c>
      <c r="I60" s="41"/>
      <c r="J60" s="42"/>
      <c r="K60" s="42"/>
      <c r="L60" s="42"/>
      <c r="M60" s="42"/>
      <c r="N60" s="42"/>
      <c r="O60" s="42">
        <f t="shared" si="2"/>
        <v>0</v>
      </c>
      <c r="P60" s="43">
        <f t="shared" si="100"/>
        <v>0</v>
      </c>
      <c r="Q60" s="41"/>
      <c r="R60" s="42"/>
      <c r="S60" s="42"/>
      <c r="T60" s="42"/>
      <c r="U60" s="42"/>
      <c r="V60" s="42"/>
      <c r="W60" s="42">
        <f t="shared" si="4"/>
        <v>0</v>
      </c>
      <c r="X60" s="41"/>
      <c r="Y60" s="42"/>
      <c r="Z60" s="42"/>
      <c r="AA60" s="42"/>
      <c r="AB60" s="42"/>
      <c r="AC60" s="42"/>
      <c r="AD60" s="42">
        <f t="shared" si="40"/>
        <v>0</v>
      </c>
      <c r="AE60" s="42"/>
      <c r="AF60" s="42"/>
      <c r="AG60" s="42"/>
      <c r="AH60" s="42"/>
      <c r="AI60" s="42"/>
      <c r="AJ60" s="42"/>
      <c r="AK60" s="42"/>
      <c r="AL60" s="42"/>
      <c r="AM60" s="42">
        <f t="shared" si="41"/>
        <v>0</v>
      </c>
      <c r="AN60" s="42"/>
      <c r="AO60" s="42"/>
      <c r="AP60" s="42"/>
      <c r="AQ60" s="42"/>
      <c r="AR60" s="42"/>
      <c r="AS60" s="42"/>
      <c r="AT60" s="42"/>
      <c r="AU60" s="42"/>
      <c r="AV60" s="42">
        <f t="shared" si="42"/>
        <v>0</v>
      </c>
      <c r="AW60" s="42"/>
      <c r="AX60" s="42"/>
      <c r="AY60" s="42"/>
      <c r="AZ60" s="42"/>
      <c r="BA60" s="42"/>
      <c r="BB60" s="42"/>
      <c r="BC60" s="42"/>
      <c r="BD60" s="42"/>
      <c r="BE60" s="42">
        <f t="shared" si="43"/>
        <v>0</v>
      </c>
      <c r="BF60" s="42"/>
      <c r="BG60" s="42"/>
      <c r="BH60" s="42"/>
      <c r="BI60" s="42"/>
      <c r="BJ60" s="42"/>
      <c r="BK60" s="42"/>
      <c r="BL60" s="42"/>
      <c r="BM60" s="42"/>
      <c r="BN60" s="42">
        <f t="shared" si="44"/>
        <v>0</v>
      </c>
      <c r="BO60" s="42"/>
      <c r="BP60" s="42"/>
      <c r="BQ60" s="42"/>
      <c r="BR60" s="42"/>
      <c r="BS60" s="42"/>
      <c r="BT60" s="42"/>
      <c r="BU60" s="42"/>
      <c r="BV60" s="42"/>
      <c r="BW60" s="42">
        <f t="shared" si="45"/>
        <v>0</v>
      </c>
      <c r="BX60" s="42"/>
      <c r="BY60" s="42">
        <f t="shared" si="101"/>
        <v>0</v>
      </c>
      <c r="BZ60" s="42"/>
    </row>
    <row r="61" spans="1:78" s="45" customFormat="1" ht="15.75" hidden="1" outlineLevel="4" thickBot="1" x14ac:dyDescent="0.25">
      <c r="A61" s="37"/>
      <c r="B61" s="38"/>
      <c r="C61" s="39"/>
      <c r="D61" s="41"/>
      <c r="E61" s="41"/>
      <c r="F61" s="41"/>
      <c r="G61" s="41">
        <f t="shared" si="99"/>
        <v>0</v>
      </c>
      <c r="H61" s="40" t="s">
        <v>88</v>
      </c>
      <c r="I61" s="41"/>
      <c r="J61" s="42"/>
      <c r="K61" s="42"/>
      <c r="L61" s="42"/>
      <c r="M61" s="42"/>
      <c r="N61" s="42"/>
      <c r="O61" s="42">
        <f t="shared" si="2"/>
        <v>0</v>
      </c>
      <c r="P61" s="43">
        <f t="shared" si="100"/>
        <v>0</v>
      </c>
      <c r="Q61" s="41"/>
      <c r="R61" s="42"/>
      <c r="S61" s="42"/>
      <c r="T61" s="42"/>
      <c r="U61" s="42"/>
      <c r="V61" s="42"/>
      <c r="W61" s="42">
        <f t="shared" si="4"/>
        <v>0</v>
      </c>
      <c r="X61" s="41"/>
      <c r="Y61" s="42"/>
      <c r="Z61" s="42"/>
      <c r="AA61" s="42"/>
      <c r="AB61" s="42"/>
      <c r="AC61" s="42"/>
      <c r="AD61" s="42">
        <f t="shared" si="40"/>
        <v>0</v>
      </c>
      <c r="AE61" s="42"/>
      <c r="AF61" s="42"/>
      <c r="AG61" s="42"/>
      <c r="AH61" s="42"/>
      <c r="AI61" s="42"/>
      <c r="AJ61" s="42"/>
      <c r="AK61" s="42"/>
      <c r="AL61" s="42"/>
      <c r="AM61" s="42">
        <f t="shared" si="41"/>
        <v>0</v>
      </c>
      <c r="AN61" s="42"/>
      <c r="AO61" s="42"/>
      <c r="AP61" s="42"/>
      <c r="AQ61" s="42"/>
      <c r="AR61" s="42"/>
      <c r="AS61" s="42"/>
      <c r="AT61" s="42"/>
      <c r="AU61" s="42"/>
      <c r="AV61" s="42">
        <f t="shared" si="42"/>
        <v>0</v>
      </c>
      <c r="AW61" s="42"/>
      <c r="AX61" s="42"/>
      <c r="AY61" s="42"/>
      <c r="AZ61" s="42"/>
      <c r="BA61" s="42"/>
      <c r="BB61" s="42"/>
      <c r="BC61" s="42"/>
      <c r="BD61" s="42"/>
      <c r="BE61" s="42">
        <f t="shared" si="43"/>
        <v>0</v>
      </c>
      <c r="BF61" s="42"/>
      <c r="BG61" s="42"/>
      <c r="BH61" s="42"/>
      <c r="BI61" s="42"/>
      <c r="BJ61" s="42"/>
      <c r="BK61" s="42"/>
      <c r="BL61" s="42"/>
      <c r="BM61" s="42"/>
      <c r="BN61" s="42">
        <f t="shared" si="44"/>
        <v>0</v>
      </c>
      <c r="BO61" s="42"/>
      <c r="BP61" s="42"/>
      <c r="BQ61" s="42"/>
      <c r="BR61" s="42"/>
      <c r="BS61" s="42"/>
      <c r="BT61" s="42"/>
      <c r="BU61" s="42"/>
      <c r="BV61" s="42"/>
      <c r="BW61" s="42">
        <f t="shared" si="45"/>
        <v>0</v>
      </c>
      <c r="BX61" s="42"/>
      <c r="BY61" s="42">
        <f t="shared" si="101"/>
        <v>0</v>
      </c>
      <c r="BZ61" s="42"/>
    </row>
    <row r="62" spans="1:78" s="45" customFormat="1" ht="15.75" hidden="1" outlineLevel="4" thickBot="1" x14ac:dyDescent="0.25">
      <c r="A62" s="37"/>
      <c r="B62" s="38"/>
      <c r="C62" s="39"/>
      <c r="D62" s="41"/>
      <c r="E62" s="41"/>
      <c r="F62" s="41"/>
      <c r="G62" s="41">
        <f t="shared" si="99"/>
        <v>0</v>
      </c>
      <c r="H62" s="40" t="s">
        <v>88</v>
      </c>
      <c r="I62" s="41"/>
      <c r="J62" s="42"/>
      <c r="K62" s="42"/>
      <c r="L62" s="42"/>
      <c r="M62" s="42"/>
      <c r="N62" s="42"/>
      <c r="O62" s="42">
        <f t="shared" si="2"/>
        <v>0</v>
      </c>
      <c r="P62" s="43">
        <f t="shared" si="100"/>
        <v>0</v>
      </c>
      <c r="Q62" s="41"/>
      <c r="R62" s="42"/>
      <c r="S62" s="42"/>
      <c r="T62" s="42"/>
      <c r="U62" s="42"/>
      <c r="V62" s="42"/>
      <c r="W62" s="42">
        <f t="shared" si="4"/>
        <v>0</v>
      </c>
      <c r="X62" s="41"/>
      <c r="Y62" s="42"/>
      <c r="Z62" s="42"/>
      <c r="AA62" s="42"/>
      <c r="AB62" s="42"/>
      <c r="AC62" s="42"/>
      <c r="AD62" s="42">
        <f t="shared" si="40"/>
        <v>0</v>
      </c>
      <c r="AE62" s="42"/>
      <c r="AF62" s="42"/>
      <c r="AG62" s="42"/>
      <c r="AH62" s="42"/>
      <c r="AI62" s="42"/>
      <c r="AJ62" s="42"/>
      <c r="AK62" s="42"/>
      <c r="AL62" s="42"/>
      <c r="AM62" s="42">
        <f t="shared" si="41"/>
        <v>0</v>
      </c>
      <c r="AN62" s="42"/>
      <c r="AO62" s="42"/>
      <c r="AP62" s="42"/>
      <c r="AQ62" s="42"/>
      <c r="AR62" s="42"/>
      <c r="AS62" s="42"/>
      <c r="AT62" s="42"/>
      <c r="AU62" s="42"/>
      <c r="AV62" s="42">
        <f t="shared" si="42"/>
        <v>0</v>
      </c>
      <c r="AW62" s="42"/>
      <c r="AX62" s="42"/>
      <c r="AY62" s="42"/>
      <c r="AZ62" s="42"/>
      <c r="BA62" s="42"/>
      <c r="BB62" s="42"/>
      <c r="BC62" s="42"/>
      <c r="BD62" s="42"/>
      <c r="BE62" s="42">
        <f t="shared" si="43"/>
        <v>0</v>
      </c>
      <c r="BF62" s="42"/>
      <c r="BG62" s="42"/>
      <c r="BH62" s="42"/>
      <c r="BI62" s="42"/>
      <c r="BJ62" s="42"/>
      <c r="BK62" s="42"/>
      <c r="BL62" s="42"/>
      <c r="BM62" s="42"/>
      <c r="BN62" s="42">
        <f t="shared" si="44"/>
        <v>0</v>
      </c>
      <c r="BO62" s="42"/>
      <c r="BP62" s="42"/>
      <c r="BQ62" s="42"/>
      <c r="BR62" s="42"/>
      <c r="BS62" s="42"/>
      <c r="BT62" s="42"/>
      <c r="BU62" s="42"/>
      <c r="BV62" s="42"/>
      <c r="BW62" s="42">
        <f t="shared" si="45"/>
        <v>0</v>
      </c>
      <c r="BX62" s="42"/>
      <c r="BY62" s="42">
        <f t="shared" si="101"/>
        <v>0</v>
      </c>
      <c r="BZ62" s="42"/>
    </row>
    <row r="63" spans="1:78" s="45" customFormat="1" ht="15.75" hidden="1" outlineLevel="4" thickBot="1" x14ac:dyDescent="0.25">
      <c r="A63" s="37"/>
      <c r="B63" s="38"/>
      <c r="C63" s="39"/>
      <c r="D63" s="41"/>
      <c r="E63" s="41"/>
      <c r="F63" s="41"/>
      <c r="G63" s="41">
        <f t="shared" si="99"/>
        <v>0</v>
      </c>
      <c r="H63" s="40" t="s">
        <v>88</v>
      </c>
      <c r="I63" s="41"/>
      <c r="J63" s="42"/>
      <c r="K63" s="42"/>
      <c r="L63" s="42"/>
      <c r="M63" s="42"/>
      <c r="N63" s="42"/>
      <c r="O63" s="42">
        <f t="shared" si="2"/>
        <v>0</v>
      </c>
      <c r="P63" s="43">
        <f t="shared" si="100"/>
        <v>0</v>
      </c>
      <c r="Q63" s="41"/>
      <c r="R63" s="42"/>
      <c r="S63" s="42"/>
      <c r="T63" s="42"/>
      <c r="U63" s="42"/>
      <c r="V63" s="42"/>
      <c r="W63" s="42">
        <f t="shared" si="4"/>
        <v>0</v>
      </c>
      <c r="X63" s="41"/>
      <c r="Y63" s="42"/>
      <c r="Z63" s="42"/>
      <c r="AA63" s="42"/>
      <c r="AB63" s="42"/>
      <c r="AC63" s="42"/>
      <c r="AD63" s="42">
        <f t="shared" si="40"/>
        <v>0</v>
      </c>
      <c r="AE63" s="42"/>
      <c r="AF63" s="42"/>
      <c r="AG63" s="42"/>
      <c r="AH63" s="42"/>
      <c r="AI63" s="42"/>
      <c r="AJ63" s="42"/>
      <c r="AK63" s="42"/>
      <c r="AL63" s="42"/>
      <c r="AM63" s="42">
        <f t="shared" si="41"/>
        <v>0</v>
      </c>
      <c r="AN63" s="42"/>
      <c r="AO63" s="42"/>
      <c r="AP63" s="42"/>
      <c r="AQ63" s="42"/>
      <c r="AR63" s="42"/>
      <c r="AS63" s="42"/>
      <c r="AT63" s="42"/>
      <c r="AU63" s="42"/>
      <c r="AV63" s="42">
        <f t="shared" si="42"/>
        <v>0</v>
      </c>
      <c r="AW63" s="42"/>
      <c r="AX63" s="42"/>
      <c r="AY63" s="42"/>
      <c r="AZ63" s="42"/>
      <c r="BA63" s="42"/>
      <c r="BB63" s="42"/>
      <c r="BC63" s="42"/>
      <c r="BD63" s="42"/>
      <c r="BE63" s="42">
        <f t="shared" si="43"/>
        <v>0</v>
      </c>
      <c r="BF63" s="42"/>
      <c r="BG63" s="42"/>
      <c r="BH63" s="42"/>
      <c r="BI63" s="42"/>
      <c r="BJ63" s="42"/>
      <c r="BK63" s="42"/>
      <c r="BL63" s="42"/>
      <c r="BM63" s="42"/>
      <c r="BN63" s="42">
        <f t="shared" si="44"/>
        <v>0</v>
      </c>
      <c r="BO63" s="42"/>
      <c r="BP63" s="42"/>
      <c r="BQ63" s="42"/>
      <c r="BR63" s="42"/>
      <c r="BS63" s="42"/>
      <c r="BT63" s="42"/>
      <c r="BU63" s="42"/>
      <c r="BV63" s="42"/>
      <c r="BW63" s="42">
        <f t="shared" si="45"/>
        <v>0</v>
      </c>
      <c r="BX63" s="42"/>
      <c r="BY63" s="42">
        <f t="shared" si="101"/>
        <v>0</v>
      </c>
      <c r="BZ63" s="42"/>
    </row>
    <row r="64" spans="1:78" s="45" customFormat="1" ht="15.75" hidden="1" outlineLevel="4" thickBot="1" x14ac:dyDescent="0.25">
      <c r="A64" s="37"/>
      <c r="B64" s="38"/>
      <c r="C64" s="39"/>
      <c r="D64" s="41"/>
      <c r="E64" s="41"/>
      <c r="F64" s="41"/>
      <c r="G64" s="41">
        <f t="shared" si="99"/>
        <v>0</v>
      </c>
      <c r="H64" s="40" t="s">
        <v>88</v>
      </c>
      <c r="I64" s="41"/>
      <c r="J64" s="42"/>
      <c r="K64" s="42"/>
      <c r="L64" s="42"/>
      <c r="M64" s="42"/>
      <c r="N64" s="42"/>
      <c r="O64" s="42">
        <f t="shared" si="2"/>
        <v>0</v>
      </c>
      <c r="P64" s="43">
        <f t="shared" si="100"/>
        <v>0</v>
      </c>
      <c r="Q64" s="41"/>
      <c r="R64" s="42"/>
      <c r="S64" s="42"/>
      <c r="T64" s="42"/>
      <c r="U64" s="42"/>
      <c r="V64" s="42"/>
      <c r="W64" s="42">
        <f t="shared" si="4"/>
        <v>0</v>
      </c>
      <c r="X64" s="41"/>
      <c r="Y64" s="42"/>
      <c r="Z64" s="42"/>
      <c r="AA64" s="42"/>
      <c r="AB64" s="42"/>
      <c r="AC64" s="42"/>
      <c r="AD64" s="42">
        <f t="shared" si="40"/>
        <v>0</v>
      </c>
      <c r="AE64" s="42"/>
      <c r="AF64" s="42"/>
      <c r="AG64" s="42"/>
      <c r="AH64" s="42"/>
      <c r="AI64" s="42"/>
      <c r="AJ64" s="42"/>
      <c r="AK64" s="42"/>
      <c r="AL64" s="42"/>
      <c r="AM64" s="42">
        <f t="shared" si="41"/>
        <v>0</v>
      </c>
      <c r="AN64" s="42"/>
      <c r="AO64" s="42"/>
      <c r="AP64" s="42"/>
      <c r="AQ64" s="42"/>
      <c r="AR64" s="42"/>
      <c r="AS64" s="42"/>
      <c r="AT64" s="42"/>
      <c r="AU64" s="42"/>
      <c r="AV64" s="42">
        <f t="shared" si="42"/>
        <v>0</v>
      </c>
      <c r="AW64" s="42"/>
      <c r="AX64" s="42"/>
      <c r="AY64" s="42"/>
      <c r="AZ64" s="42"/>
      <c r="BA64" s="42"/>
      <c r="BB64" s="42"/>
      <c r="BC64" s="42"/>
      <c r="BD64" s="42"/>
      <c r="BE64" s="42">
        <f t="shared" si="43"/>
        <v>0</v>
      </c>
      <c r="BF64" s="42"/>
      <c r="BG64" s="42"/>
      <c r="BH64" s="42"/>
      <c r="BI64" s="42"/>
      <c r="BJ64" s="42"/>
      <c r="BK64" s="42"/>
      <c r="BL64" s="42"/>
      <c r="BM64" s="42"/>
      <c r="BN64" s="42">
        <f t="shared" si="44"/>
        <v>0</v>
      </c>
      <c r="BO64" s="42"/>
      <c r="BP64" s="42"/>
      <c r="BQ64" s="42"/>
      <c r="BR64" s="42"/>
      <c r="BS64" s="42"/>
      <c r="BT64" s="42"/>
      <c r="BU64" s="42"/>
      <c r="BV64" s="42"/>
      <c r="BW64" s="42">
        <f t="shared" si="45"/>
        <v>0</v>
      </c>
      <c r="BX64" s="42"/>
      <c r="BY64" s="42">
        <f t="shared" si="101"/>
        <v>0</v>
      </c>
      <c r="BZ64" s="42"/>
    </row>
    <row r="65" spans="1:78" ht="15.75" hidden="1" outlineLevel="4" thickBot="1" x14ac:dyDescent="0.25">
      <c r="A65" s="37"/>
      <c r="B65" s="38">
        <f t="shared" ref="B65:B121" si="128">LEN(A65)</f>
        <v>0</v>
      </c>
      <c r="C65" s="39"/>
      <c r="D65" s="41"/>
      <c r="E65" s="41"/>
      <c r="F65" s="41"/>
      <c r="G65" s="41">
        <f t="shared" si="99"/>
        <v>0</v>
      </c>
      <c r="H65" s="40" t="s">
        <v>88</v>
      </c>
      <c r="I65" s="41">
        <v>3</v>
      </c>
      <c r="J65" s="42">
        <v>120000000</v>
      </c>
      <c r="K65" s="42"/>
      <c r="L65" s="42"/>
      <c r="M65" s="42"/>
      <c r="N65" s="42"/>
      <c r="O65" s="42">
        <f t="shared" ref="O65:O121" si="129">SUM(J65:N65)</f>
        <v>120000000</v>
      </c>
      <c r="P65" s="43">
        <f t="shared" si="100"/>
        <v>120000000</v>
      </c>
      <c r="Q65" s="67">
        <v>4</v>
      </c>
      <c r="R65" s="42">
        <f>126000000-1000000</f>
        <v>125000000</v>
      </c>
      <c r="S65" s="42"/>
      <c r="T65" s="42"/>
      <c r="U65" s="42"/>
      <c r="V65" s="42"/>
      <c r="W65" s="66">
        <f t="shared" ref="W65:W121" si="130">SUM(R65:V65)</f>
        <v>125000000</v>
      </c>
      <c r="X65" s="67"/>
      <c r="Y65" s="42"/>
      <c r="Z65" s="42"/>
      <c r="AA65" s="42"/>
      <c r="AB65" s="42"/>
      <c r="AC65" s="42"/>
      <c r="AD65" s="66">
        <f t="shared" si="40"/>
        <v>0</v>
      </c>
      <c r="AE65" s="42"/>
      <c r="AF65" s="42"/>
      <c r="AG65" s="42"/>
      <c r="AH65" s="42"/>
      <c r="AI65" s="42"/>
      <c r="AJ65" s="42"/>
      <c r="AK65" s="42"/>
      <c r="AL65" s="42"/>
      <c r="AM65" s="66">
        <f t="shared" si="41"/>
        <v>0</v>
      </c>
      <c r="AN65" s="42"/>
      <c r="AO65" s="42"/>
      <c r="AP65" s="42"/>
      <c r="AQ65" s="42"/>
      <c r="AR65" s="42"/>
      <c r="AS65" s="42"/>
      <c r="AT65" s="42"/>
      <c r="AU65" s="42"/>
      <c r="AV65" s="66">
        <f t="shared" si="42"/>
        <v>0</v>
      </c>
      <c r="AW65" s="42"/>
      <c r="AX65" s="42"/>
      <c r="AY65" s="42"/>
      <c r="AZ65" s="42"/>
      <c r="BA65" s="42"/>
      <c r="BB65" s="42"/>
      <c r="BC65" s="42"/>
      <c r="BD65" s="42"/>
      <c r="BE65" s="66">
        <f t="shared" si="43"/>
        <v>0</v>
      </c>
      <c r="BF65" s="42"/>
      <c r="BG65" s="42"/>
      <c r="BH65" s="42"/>
      <c r="BI65" s="42"/>
      <c r="BJ65" s="42"/>
      <c r="BK65" s="42"/>
      <c r="BL65" s="42"/>
      <c r="BM65" s="42"/>
      <c r="BN65" s="66">
        <f t="shared" si="44"/>
        <v>0</v>
      </c>
      <c r="BO65" s="42"/>
      <c r="BP65" s="42"/>
      <c r="BQ65" s="42"/>
      <c r="BR65" s="42"/>
      <c r="BS65" s="42"/>
      <c r="BT65" s="42"/>
      <c r="BU65" s="42"/>
      <c r="BV65" s="42"/>
      <c r="BW65" s="66">
        <f t="shared" si="45"/>
        <v>0</v>
      </c>
      <c r="BX65" s="42"/>
      <c r="BY65" s="42">
        <f t="shared" si="101"/>
        <v>0</v>
      </c>
      <c r="BZ65" s="42"/>
    </row>
    <row r="66" spans="1:78" ht="48" outlineLevel="1" thickBot="1" x14ac:dyDescent="0.25">
      <c r="A66" s="19" t="s">
        <v>28</v>
      </c>
      <c r="B66" s="20">
        <f t="shared" si="128"/>
        <v>7</v>
      </c>
      <c r="C66" s="21" t="s">
        <v>29</v>
      </c>
      <c r="D66" s="23">
        <f>SUM(D67,D78,D85,D92,D108,D115)</f>
        <v>4696954000</v>
      </c>
      <c r="E66" s="23">
        <f>SUM(E67,E78,E85,E92,E108,E115)</f>
        <v>0</v>
      </c>
      <c r="F66" s="61"/>
      <c r="G66" s="23">
        <f t="shared" si="99"/>
        <v>4696954000</v>
      </c>
      <c r="H66" s="59"/>
      <c r="I66" s="23"/>
      <c r="J66" s="22">
        <f>SUM(J67,J78,J85,J92,J108,J115)</f>
        <v>5385280000</v>
      </c>
      <c r="K66" s="22">
        <f>SUM(K67,K78,K85,K92,K108,K115)</f>
        <v>0</v>
      </c>
      <c r="L66" s="22">
        <f>SUM(L67,L78,L85,L92,L108,L115)</f>
        <v>0</v>
      </c>
      <c r="M66" s="22">
        <f>SUM(M67,M78,M85,M92,M108,M115)</f>
        <v>0</v>
      </c>
      <c r="N66" s="22">
        <f>SUM(N67,N78,N85,N92,N108,N115)</f>
        <v>0</v>
      </c>
      <c r="O66" s="22">
        <f t="shared" si="129"/>
        <v>5385280000</v>
      </c>
      <c r="P66" s="24">
        <f t="shared" si="100"/>
        <v>688326000</v>
      </c>
      <c r="Q66" s="23"/>
      <c r="R66" s="22">
        <f>SUM(R67,R78,R85,R92,R108,R115)</f>
        <v>5564293000</v>
      </c>
      <c r="S66" s="22">
        <f>SUM(S67,S78,S85,S92,S108,S115)</f>
        <v>0</v>
      </c>
      <c r="T66" s="22">
        <f>SUM(T67,T78,T85,T92,T108,T115)</f>
        <v>0</v>
      </c>
      <c r="U66" s="22">
        <f>SUM(U67,U78,U85,U92,U108,U115)</f>
        <v>0</v>
      </c>
      <c r="V66" s="22">
        <f>SUM(V67,V78,V85,V92,V108,V115)</f>
        <v>0</v>
      </c>
      <c r="W66" s="22">
        <f t="shared" si="130"/>
        <v>5564293000</v>
      </c>
      <c r="X66" s="23"/>
      <c r="Y66" s="22">
        <f>SUM(Y67,Y78,Y85,Y92,Y108,Y115)</f>
        <v>5569092800</v>
      </c>
      <c r="Z66" s="22">
        <f>SUM(Z67,Z78,Z85,Z92,Z108,Z115)</f>
        <v>0</v>
      </c>
      <c r="AA66" s="22">
        <f>SUM(AA67,AA78,AA85,AA92,AA108,AA115)</f>
        <v>0</v>
      </c>
      <c r="AB66" s="22">
        <f>SUM(AB67,AB78,AB85,AB92,AB108,AB115)</f>
        <v>0</v>
      </c>
      <c r="AC66" s="22">
        <f>SUM(AC67,AC78,AC85,AC92,AC108,AC115)</f>
        <v>0</v>
      </c>
      <c r="AD66" s="22">
        <f t="shared" si="40"/>
        <v>5569092800</v>
      </c>
      <c r="AE66" s="22">
        <f t="shared" ref="AE66:AL66" si="131">SUM(AE67,AE78,AE85,AE92,AE108,AE115)</f>
        <v>4920460000</v>
      </c>
      <c r="AF66" s="22">
        <f t="shared" si="131"/>
        <v>0</v>
      </c>
      <c r="AG66" s="22">
        <f t="shared" si="131"/>
        <v>0</v>
      </c>
      <c r="AH66" s="22">
        <f t="shared" si="131"/>
        <v>0</v>
      </c>
      <c r="AI66" s="22">
        <f t="shared" si="131"/>
        <v>0</v>
      </c>
      <c r="AJ66" s="22">
        <f t="shared" si="131"/>
        <v>0</v>
      </c>
      <c r="AK66" s="22">
        <f t="shared" si="131"/>
        <v>0</v>
      </c>
      <c r="AL66" s="22">
        <f t="shared" si="131"/>
        <v>0</v>
      </c>
      <c r="AM66" s="22">
        <f t="shared" si="41"/>
        <v>4920460000</v>
      </c>
      <c r="AN66" s="22">
        <f t="shared" ref="AN66:AU66" si="132">SUM(AN67,AN78,AN85,AN92,AN108,AN115)</f>
        <v>4920460000</v>
      </c>
      <c r="AO66" s="22">
        <f t="shared" si="132"/>
        <v>0</v>
      </c>
      <c r="AP66" s="22">
        <f t="shared" si="132"/>
        <v>0</v>
      </c>
      <c r="AQ66" s="22">
        <f t="shared" si="132"/>
        <v>0</v>
      </c>
      <c r="AR66" s="22">
        <f t="shared" si="132"/>
        <v>0</v>
      </c>
      <c r="AS66" s="22">
        <f t="shared" si="132"/>
        <v>0</v>
      </c>
      <c r="AT66" s="22">
        <f t="shared" si="132"/>
        <v>0</v>
      </c>
      <c r="AU66" s="22">
        <f t="shared" si="132"/>
        <v>0</v>
      </c>
      <c r="AV66" s="22">
        <f t="shared" si="42"/>
        <v>4920460000</v>
      </c>
      <c r="AW66" s="22">
        <f t="shared" ref="AW66:BD66" si="133">SUM(AW67,AW78,AW85,AW92,AW108,AW115)</f>
        <v>4944460000</v>
      </c>
      <c r="AX66" s="22">
        <f t="shared" si="133"/>
        <v>0</v>
      </c>
      <c r="AY66" s="22">
        <f t="shared" si="133"/>
        <v>0</v>
      </c>
      <c r="AZ66" s="22">
        <f t="shared" si="133"/>
        <v>0</v>
      </c>
      <c r="BA66" s="22">
        <f t="shared" si="133"/>
        <v>0</v>
      </c>
      <c r="BB66" s="22">
        <f t="shared" si="133"/>
        <v>0</v>
      </c>
      <c r="BC66" s="22">
        <f t="shared" si="133"/>
        <v>0</v>
      </c>
      <c r="BD66" s="22">
        <f t="shared" si="133"/>
        <v>0</v>
      </c>
      <c r="BE66" s="22">
        <f t="shared" si="43"/>
        <v>4944460000</v>
      </c>
      <c r="BF66" s="22">
        <f t="shared" ref="BF66:BM66" si="134">SUM(BF67,BF78,BF85,BF92,BF108,BF115)</f>
        <v>4944460000</v>
      </c>
      <c r="BG66" s="22">
        <f t="shared" si="134"/>
        <v>0</v>
      </c>
      <c r="BH66" s="22">
        <f t="shared" si="134"/>
        <v>0</v>
      </c>
      <c r="BI66" s="22">
        <f t="shared" si="134"/>
        <v>0</v>
      </c>
      <c r="BJ66" s="22">
        <f t="shared" si="134"/>
        <v>0</v>
      </c>
      <c r="BK66" s="22">
        <f t="shared" si="134"/>
        <v>0</v>
      </c>
      <c r="BL66" s="22">
        <f t="shared" si="134"/>
        <v>0</v>
      </c>
      <c r="BM66" s="22">
        <f t="shared" si="134"/>
        <v>0</v>
      </c>
      <c r="BN66" s="22">
        <f t="shared" si="44"/>
        <v>4944460000</v>
      </c>
      <c r="BO66" s="22">
        <f t="shared" ref="BO66:BV66" si="135">SUM(BO67,BO78,BO85,BO92,BO108,BO115)</f>
        <v>5094460000</v>
      </c>
      <c r="BP66" s="22">
        <f t="shared" si="135"/>
        <v>0</v>
      </c>
      <c r="BQ66" s="22">
        <f t="shared" si="135"/>
        <v>0</v>
      </c>
      <c r="BR66" s="22">
        <f t="shared" si="135"/>
        <v>0</v>
      </c>
      <c r="BS66" s="22">
        <f t="shared" si="135"/>
        <v>0</v>
      </c>
      <c r="BT66" s="22">
        <f t="shared" si="135"/>
        <v>0</v>
      </c>
      <c r="BU66" s="22">
        <f t="shared" si="135"/>
        <v>0</v>
      </c>
      <c r="BV66" s="22">
        <f t="shared" si="135"/>
        <v>0</v>
      </c>
      <c r="BW66" s="22">
        <f t="shared" si="45"/>
        <v>5094460000</v>
      </c>
      <c r="BX66" s="22">
        <f t="shared" ref="BX66" si="136">SUM(BX67,BX78,BX85,BX92,BX108,BX115)</f>
        <v>5094460000</v>
      </c>
      <c r="BY66" s="22">
        <f t="shared" si="101"/>
        <v>0</v>
      </c>
      <c r="BZ66" s="22"/>
    </row>
    <row r="67" spans="1:78" ht="32.25" outlineLevel="2" thickBot="1" x14ac:dyDescent="0.25">
      <c r="A67" s="25" t="s">
        <v>30</v>
      </c>
      <c r="B67" s="26">
        <f t="shared" si="128"/>
        <v>12</v>
      </c>
      <c r="C67" s="46" t="s">
        <v>31</v>
      </c>
      <c r="D67" s="28">
        <f>SUM(D68,D71,D73)</f>
        <v>21500000</v>
      </c>
      <c r="E67" s="28">
        <f>SUM(E68,E71,E73)</f>
        <v>0</v>
      </c>
      <c r="F67" s="62"/>
      <c r="G67" s="28">
        <f t="shared" si="99"/>
        <v>21500000</v>
      </c>
      <c r="H67" s="60"/>
      <c r="I67" s="28"/>
      <c r="J67" s="27">
        <f>SUM(J68,J71,J73)</f>
        <v>21500000</v>
      </c>
      <c r="K67" s="27">
        <f>SUM(K68,K71,K73)</f>
        <v>0</v>
      </c>
      <c r="L67" s="27">
        <f>SUM(L68,L71,L73)</f>
        <v>0</v>
      </c>
      <c r="M67" s="27">
        <f>SUM(M68,M71,M73)</f>
        <v>0</v>
      </c>
      <c r="N67" s="27">
        <f>SUM(N68,N71,N73)</f>
        <v>0</v>
      </c>
      <c r="O67" s="27">
        <f t="shared" si="129"/>
        <v>21500000</v>
      </c>
      <c r="P67" s="29">
        <f t="shared" si="100"/>
        <v>0</v>
      </c>
      <c r="Q67" s="28"/>
      <c r="R67" s="27">
        <f>SUM(R68,R71,R73)</f>
        <v>13500000</v>
      </c>
      <c r="S67" s="27">
        <f>SUM(S68,S71,S73)</f>
        <v>0</v>
      </c>
      <c r="T67" s="27">
        <f>SUM(T68,T71,T73)</f>
        <v>0</v>
      </c>
      <c r="U67" s="27">
        <f>SUM(U68,U71,U73)</f>
        <v>0</v>
      </c>
      <c r="V67" s="27">
        <f>SUM(V68,V71,V73)</f>
        <v>0</v>
      </c>
      <c r="W67" s="27">
        <f t="shared" si="130"/>
        <v>13500000</v>
      </c>
      <c r="X67" s="28"/>
      <c r="Y67" s="27">
        <f>SUM(Y68,Y71,Y73)</f>
        <v>13575000</v>
      </c>
      <c r="Z67" s="27">
        <f>SUM(Z68,Z71,Z73)</f>
        <v>0</v>
      </c>
      <c r="AA67" s="27">
        <f>SUM(AA68,AA71,AA73)</f>
        <v>0</v>
      </c>
      <c r="AB67" s="27">
        <f>SUM(AB68,AB71,AB73)</f>
        <v>0</v>
      </c>
      <c r="AC67" s="27">
        <f>SUM(AC68,AC71,AC73)</f>
        <v>0</v>
      </c>
      <c r="AD67" s="27">
        <f t="shared" si="40"/>
        <v>13575000</v>
      </c>
      <c r="AE67" s="27">
        <f t="shared" ref="AE67:AL67" si="137">SUM(AE68,AE71,AE73)</f>
        <v>13500000</v>
      </c>
      <c r="AF67" s="27">
        <f t="shared" si="137"/>
        <v>0</v>
      </c>
      <c r="AG67" s="27">
        <f t="shared" si="137"/>
        <v>0</v>
      </c>
      <c r="AH67" s="27">
        <f t="shared" si="137"/>
        <v>0</v>
      </c>
      <c r="AI67" s="27">
        <f t="shared" si="137"/>
        <v>0</v>
      </c>
      <c r="AJ67" s="27">
        <f t="shared" si="137"/>
        <v>0</v>
      </c>
      <c r="AK67" s="27">
        <f t="shared" si="137"/>
        <v>0</v>
      </c>
      <c r="AL67" s="27">
        <f t="shared" si="137"/>
        <v>0</v>
      </c>
      <c r="AM67" s="27">
        <f t="shared" si="41"/>
        <v>13500000</v>
      </c>
      <c r="AN67" s="27">
        <f t="shared" ref="AN67:AU67" si="138">SUM(AN68,AN71,AN73)</f>
        <v>13500000</v>
      </c>
      <c r="AO67" s="27">
        <f t="shared" si="138"/>
        <v>0</v>
      </c>
      <c r="AP67" s="27">
        <f t="shared" si="138"/>
        <v>0</v>
      </c>
      <c r="AQ67" s="27">
        <f t="shared" si="138"/>
        <v>0</v>
      </c>
      <c r="AR67" s="27">
        <f t="shared" si="138"/>
        <v>0</v>
      </c>
      <c r="AS67" s="27">
        <f t="shared" si="138"/>
        <v>0</v>
      </c>
      <c r="AT67" s="27">
        <f t="shared" si="138"/>
        <v>0</v>
      </c>
      <c r="AU67" s="27">
        <f t="shared" si="138"/>
        <v>0</v>
      </c>
      <c r="AV67" s="27">
        <f t="shared" si="42"/>
        <v>13500000</v>
      </c>
      <c r="AW67" s="27">
        <f t="shared" ref="AW67:BD67" si="139">SUM(AW68,AW71,AW73)</f>
        <v>13500000</v>
      </c>
      <c r="AX67" s="27">
        <f t="shared" si="139"/>
        <v>0</v>
      </c>
      <c r="AY67" s="27">
        <f t="shared" si="139"/>
        <v>0</v>
      </c>
      <c r="AZ67" s="27">
        <f t="shared" si="139"/>
        <v>0</v>
      </c>
      <c r="BA67" s="27">
        <f t="shared" si="139"/>
        <v>0</v>
      </c>
      <c r="BB67" s="27">
        <f t="shared" si="139"/>
        <v>0</v>
      </c>
      <c r="BC67" s="27">
        <f t="shared" si="139"/>
        <v>0</v>
      </c>
      <c r="BD67" s="27">
        <f t="shared" si="139"/>
        <v>0</v>
      </c>
      <c r="BE67" s="27">
        <f t="shared" si="43"/>
        <v>13500000</v>
      </c>
      <c r="BF67" s="27">
        <f t="shared" ref="BF67:BM67" si="140">SUM(BF68,BF71,BF73)</f>
        <v>13500000</v>
      </c>
      <c r="BG67" s="27">
        <f t="shared" si="140"/>
        <v>0</v>
      </c>
      <c r="BH67" s="27">
        <f t="shared" si="140"/>
        <v>0</v>
      </c>
      <c r="BI67" s="27">
        <f t="shared" si="140"/>
        <v>0</v>
      </c>
      <c r="BJ67" s="27">
        <f t="shared" si="140"/>
        <v>0</v>
      </c>
      <c r="BK67" s="27">
        <f t="shared" si="140"/>
        <v>0</v>
      </c>
      <c r="BL67" s="27">
        <f t="shared" si="140"/>
        <v>0</v>
      </c>
      <c r="BM67" s="27">
        <f t="shared" si="140"/>
        <v>0</v>
      </c>
      <c r="BN67" s="27">
        <f t="shared" si="44"/>
        <v>13500000</v>
      </c>
      <c r="BO67" s="27">
        <f t="shared" ref="BO67:BV67" si="141">SUM(BO68,BO71,BO73)</f>
        <v>13500000</v>
      </c>
      <c r="BP67" s="27">
        <f t="shared" si="141"/>
        <v>0</v>
      </c>
      <c r="BQ67" s="27">
        <f t="shared" si="141"/>
        <v>0</v>
      </c>
      <c r="BR67" s="27">
        <f t="shared" si="141"/>
        <v>0</v>
      </c>
      <c r="BS67" s="27">
        <f t="shared" si="141"/>
        <v>0</v>
      </c>
      <c r="BT67" s="27">
        <f t="shared" si="141"/>
        <v>0</v>
      </c>
      <c r="BU67" s="27">
        <f t="shared" si="141"/>
        <v>0</v>
      </c>
      <c r="BV67" s="27">
        <f t="shared" si="141"/>
        <v>0</v>
      </c>
      <c r="BW67" s="27">
        <f t="shared" si="45"/>
        <v>13500000</v>
      </c>
      <c r="BX67" s="27">
        <f t="shared" ref="BX67" si="142">SUM(BX68,BX71,BX73)</f>
        <v>13500000</v>
      </c>
      <c r="BY67" s="27">
        <f t="shared" si="101"/>
        <v>0</v>
      </c>
      <c r="BZ67" s="27"/>
    </row>
    <row r="68" spans="1:78" ht="32.25" outlineLevel="3" collapsed="1" thickBot="1" x14ac:dyDescent="0.25">
      <c r="A68" s="30" t="s">
        <v>32</v>
      </c>
      <c r="B68" s="31">
        <f t="shared" si="128"/>
        <v>15</v>
      </c>
      <c r="C68" s="32" t="s">
        <v>33</v>
      </c>
      <c r="D68" s="34">
        <v>10500000</v>
      </c>
      <c r="E68" s="34"/>
      <c r="F68" s="63"/>
      <c r="G68" s="34">
        <f t="shared" si="99"/>
        <v>10500000</v>
      </c>
      <c r="H68" s="33"/>
      <c r="I68" s="34"/>
      <c r="J68" s="35">
        <f>SUM(J69:J70)</f>
        <v>10500000</v>
      </c>
      <c r="K68" s="35">
        <f>SUM(K69:K70)</f>
        <v>0</v>
      </c>
      <c r="L68" s="35">
        <f>SUM(L69:L70)</f>
        <v>0</v>
      </c>
      <c r="M68" s="35">
        <f>SUM(M69:M70)</f>
        <v>0</v>
      </c>
      <c r="N68" s="35">
        <f>SUM(N69:N70)</f>
        <v>0</v>
      </c>
      <c r="O68" s="35">
        <f t="shared" si="129"/>
        <v>10500000</v>
      </c>
      <c r="P68" s="36">
        <f t="shared" si="100"/>
        <v>0</v>
      </c>
      <c r="Q68" s="34"/>
      <c r="R68" s="35">
        <f>SUM(R69:R70)</f>
        <v>2500000</v>
      </c>
      <c r="S68" s="35">
        <f>SUM(S69:S70)</f>
        <v>0</v>
      </c>
      <c r="T68" s="35">
        <f>SUM(T69:T70)</f>
        <v>0</v>
      </c>
      <c r="U68" s="35">
        <f>SUM(U69:U70)</f>
        <v>0</v>
      </c>
      <c r="V68" s="35">
        <f>SUM(V69:V70)</f>
        <v>0</v>
      </c>
      <c r="W68" s="35">
        <f t="shared" si="130"/>
        <v>2500000</v>
      </c>
      <c r="X68" s="34"/>
      <c r="Y68" s="35">
        <v>2500000</v>
      </c>
      <c r="Z68" s="35">
        <f>SUM(Z69:Z70)</f>
        <v>0</v>
      </c>
      <c r="AA68" s="35">
        <f>SUM(AA69:AA70)</f>
        <v>0</v>
      </c>
      <c r="AB68" s="35">
        <f>SUM(AB69:AB70)</f>
        <v>0</v>
      </c>
      <c r="AC68" s="35">
        <f>SUM(AC69:AC70)</f>
        <v>0</v>
      </c>
      <c r="AD68" s="35">
        <f t="shared" si="40"/>
        <v>2500000</v>
      </c>
      <c r="AE68" s="35">
        <v>2500000</v>
      </c>
      <c r="AF68" s="35">
        <f t="shared" ref="AF68:AL68" si="143">SUM(AF69:AF70)</f>
        <v>0</v>
      </c>
      <c r="AG68" s="35">
        <f t="shared" si="143"/>
        <v>0</v>
      </c>
      <c r="AH68" s="35">
        <f t="shared" si="143"/>
        <v>0</v>
      </c>
      <c r="AI68" s="35">
        <f t="shared" si="143"/>
        <v>0</v>
      </c>
      <c r="AJ68" s="35">
        <f t="shared" si="143"/>
        <v>0</v>
      </c>
      <c r="AK68" s="35">
        <f t="shared" si="143"/>
        <v>0</v>
      </c>
      <c r="AL68" s="35">
        <f t="shared" si="143"/>
        <v>0</v>
      </c>
      <c r="AM68" s="35">
        <f t="shared" si="41"/>
        <v>2500000</v>
      </c>
      <c r="AN68" s="35">
        <v>2500000</v>
      </c>
      <c r="AO68" s="35">
        <f t="shared" ref="AO68:AU68" si="144">SUM(AO69:AO70)</f>
        <v>0</v>
      </c>
      <c r="AP68" s="35">
        <f t="shared" si="144"/>
        <v>0</v>
      </c>
      <c r="AQ68" s="35">
        <f t="shared" si="144"/>
        <v>0</v>
      </c>
      <c r="AR68" s="35">
        <f t="shared" si="144"/>
        <v>0</v>
      </c>
      <c r="AS68" s="35">
        <f t="shared" si="144"/>
        <v>0</v>
      </c>
      <c r="AT68" s="35">
        <f t="shared" si="144"/>
        <v>0</v>
      </c>
      <c r="AU68" s="35">
        <f t="shared" si="144"/>
        <v>0</v>
      </c>
      <c r="AV68" s="35">
        <f t="shared" si="42"/>
        <v>2500000</v>
      </c>
      <c r="AW68" s="35">
        <v>2500000</v>
      </c>
      <c r="AX68" s="35">
        <f t="shared" ref="AX68:BD68" si="145">SUM(AX69:AX70)</f>
        <v>0</v>
      </c>
      <c r="AY68" s="35">
        <f t="shared" si="145"/>
        <v>0</v>
      </c>
      <c r="AZ68" s="35">
        <f t="shared" si="145"/>
        <v>0</v>
      </c>
      <c r="BA68" s="35">
        <f t="shared" si="145"/>
        <v>0</v>
      </c>
      <c r="BB68" s="35">
        <f t="shared" si="145"/>
        <v>0</v>
      </c>
      <c r="BC68" s="35">
        <f t="shared" si="145"/>
        <v>0</v>
      </c>
      <c r="BD68" s="35">
        <f t="shared" si="145"/>
        <v>0</v>
      </c>
      <c r="BE68" s="35">
        <f t="shared" si="43"/>
        <v>2500000</v>
      </c>
      <c r="BF68" s="35">
        <v>2500000</v>
      </c>
      <c r="BG68" s="35">
        <f t="shared" ref="BG68:BM68" si="146">SUM(BG69:BG70)</f>
        <v>0</v>
      </c>
      <c r="BH68" s="35">
        <f t="shared" si="146"/>
        <v>0</v>
      </c>
      <c r="BI68" s="35">
        <f t="shared" si="146"/>
        <v>0</v>
      </c>
      <c r="BJ68" s="35">
        <f t="shared" si="146"/>
        <v>0</v>
      </c>
      <c r="BK68" s="35">
        <f t="shared" si="146"/>
        <v>0</v>
      </c>
      <c r="BL68" s="35">
        <f t="shared" si="146"/>
        <v>0</v>
      </c>
      <c r="BM68" s="35">
        <f t="shared" si="146"/>
        <v>0</v>
      </c>
      <c r="BN68" s="35">
        <f t="shared" si="44"/>
        <v>2500000</v>
      </c>
      <c r="BO68" s="35">
        <v>2500000</v>
      </c>
      <c r="BP68" s="35">
        <f t="shared" ref="BP68:BV68" si="147">SUM(BP69:BP70)</f>
        <v>0</v>
      </c>
      <c r="BQ68" s="35">
        <f t="shared" si="147"/>
        <v>0</v>
      </c>
      <c r="BR68" s="35">
        <f t="shared" si="147"/>
        <v>0</v>
      </c>
      <c r="BS68" s="35">
        <f t="shared" si="147"/>
        <v>0</v>
      </c>
      <c r="BT68" s="35">
        <f t="shared" si="147"/>
        <v>0</v>
      </c>
      <c r="BU68" s="35">
        <f t="shared" si="147"/>
        <v>0</v>
      </c>
      <c r="BV68" s="35">
        <f t="shared" si="147"/>
        <v>0</v>
      </c>
      <c r="BW68" s="35">
        <f t="shared" si="45"/>
        <v>2500000</v>
      </c>
      <c r="BX68" s="35">
        <f>BW68</f>
        <v>2500000</v>
      </c>
      <c r="BY68" s="35">
        <f t="shared" si="101"/>
        <v>0</v>
      </c>
      <c r="BZ68" s="35"/>
    </row>
    <row r="69" spans="1:78" ht="15.75" hidden="1" outlineLevel="4" thickBot="1" x14ac:dyDescent="0.25">
      <c r="A69" s="37"/>
      <c r="B69" s="38">
        <f t="shared" si="128"/>
        <v>0</v>
      </c>
      <c r="C69" s="39"/>
      <c r="D69" s="41"/>
      <c r="E69" s="41"/>
      <c r="F69" s="41"/>
      <c r="G69" s="41">
        <f t="shared" si="99"/>
        <v>0</v>
      </c>
      <c r="H69" s="40" t="s">
        <v>27</v>
      </c>
      <c r="I69" s="41">
        <v>2</v>
      </c>
      <c r="J69" s="42">
        <f>10500000-8000000</f>
        <v>2500000</v>
      </c>
      <c r="K69" s="42"/>
      <c r="L69" s="42"/>
      <c r="M69" s="42"/>
      <c r="N69" s="42"/>
      <c r="O69" s="66">
        <f t="shared" si="129"/>
        <v>2500000</v>
      </c>
      <c r="P69" s="43">
        <f t="shared" si="100"/>
        <v>2500000</v>
      </c>
      <c r="Q69" s="41">
        <v>2</v>
      </c>
      <c r="R69" s="42">
        <f>11025000-8525000</f>
        <v>2500000</v>
      </c>
      <c r="S69" s="42"/>
      <c r="T69" s="42"/>
      <c r="U69" s="42"/>
      <c r="V69" s="42"/>
      <c r="W69" s="66">
        <f t="shared" si="130"/>
        <v>2500000</v>
      </c>
      <c r="X69" s="41"/>
      <c r="Y69" s="42"/>
      <c r="Z69" s="42"/>
      <c r="AA69" s="42"/>
      <c r="AB69" s="42"/>
      <c r="AC69" s="42"/>
      <c r="AD69" s="66">
        <f t="shared" si="40"/>
        <v>0</v>
      </c>
      <c r="AE69" s="42"/>
      <c r="AF69" s="42"/>
      <c r="AG69" s="42"/>
      <c r="AH69" s="42"/>
      <c r="AI69" s="42"/>
      <c r="AJ69" s="42"/>
      <c r="AK69" s="42"/>
      <c r="AL69" s="42"/>
      <c r="AM69" s="66">
        <f t="shared" si="41"/>
        <v>0</v>
      </c>
      <c r="AN69" s="42"/>
      <c r="AO69" s="42"/>
      <c r="AP69" s="42"/>
      <c r="AQ69" s="42"/>
      <c r="AR69" s="42"/>
      <c r="AS69" s="42"/>
      <c r="AT69" s="42"/>
      <c r="AU69" s="42"/>
      <c r="AV69" s="66">
        <f t="shared" si="42"/>
        <v>0</v>
      </c>
      <c r="AW69" s="42"/>
      <c r="AX69" s="42"/>
      <c r="AY69" s="42"/>
      <c r="AZ69" s="42"/>
      <c r="BA69" s="42"/>
      <c r="BB69" s="42"/>
      <c r="BC69" s="42"/>
      <c r="BD69" s="42"/>
      <c r="BE69" s="66">
        <f t="shared" si="43"/>
        <v>0</v>
      </c>
      <c r="BF69" s="42"/>
      <c r="BG69" s="42"/>
      <c r="BH69" s="42"/>
      <c r="BI69" s="42"/>
      <c r="BJ69" s="42"/>
      <c r="BK69" s="42"/>
      <c r="BL69" s="42"/>
      <c r="BM69" s="42"/>
      <c r="BN69" s="66">
        <f t="shared" si="44"/>
        <v>0</v>
      </c>
      <c r="BO69" s="42"/>
      <c r="BP69" s="42"/>
      <c r="BQ69" s="42"/>
      <c r="BR69" s="42"/>
      <c r="BS69" s="42"/>
      <c r="BT69" s="42"/>
      <c r="BU69" s="42"/>
      <c r="BV69" s="42"/>
      <c r="BW69" s="66">
        <f t="shared" si="45"/>
        <v>0</v>
      </c>
      <c r="BX69" s="42"/>
      <c r="BY69" s="42">
        <f t="shared" si="101"/>
        <v>0</v>
      </c>
      <c r="BZ69" s="42"/>
    </row>
    <row r="70" spans="1:78" ht="15.75" hidden="1" outlineLevel="4" thickBot="1" x14ac:dyDescent="0.25">
      <c r="A70" s="37"/>
      <c r="B70" s="38">
        <f t="shared" si="128"/>
        <v>0</v>
      </c>
      <c r="C70" s="39"/>
      <c r="D70" s="41"/>
      <c r="E70" s="41"/>
      <c r="F70" s="41"/>
      <c r="G70" s="41">
        <f t="shared" si="99"/>
        <v>0</v>
      </c>
      <c r="H70" s="40" t="s">
        <v>27</v>
      </c>
      <c r="I70" s="41">
        <v>1</v>
      </c>
      <c r="J70" s="42">
        <f>8000000</f>
        <v>8000000</v>
      </c>
      <c r="K70" s="42"/>
      <c r="L70" s="42"/>
      <c r="M70" s="42"/>
      <c r="N70" s="42"/>
      <c r="O70" s="66">
        <f t="shared" si="129"/>
        <v>8000000</v>
      </c>
      <c r="P70" s="43">
        <f t="shared" si="100"/>
        <v>8000000</v>
      </c>
      <c r="Q70" s="41">
        <v>0</v>
      </c>
      <c r="R70" s="42">
        <v>0</v>
      </c>
      <c r="S70" s="42"/>
      <c r="T70" s="42"/>
      <c r="U70" s="42"/>
      <c r="V70" s="42"/>
      <c r="W70" s="42">
        <f t="shared" si="130"/>
        <v>0</v>
      </c>
      <c r="X70" s="41">
        <v>0</v>
      </c>
      <c r="Y70" s="42">
        <v>0</v>
      </c>
      <c r="Z70" s="42"/>
      <c r="AA70" s="42"/>
      <c r="AB70" s="42"/>
      <c r="AC70" s="42"/>
      <c r="AD70" s="42">
        <f t="shared" si="40"/>
        <v>0</v>
      </c>
      <c r="AE70" s="42">
        <v>0</v>
      </c>
      <c r="AF70" s="42"/>
      <c r="AG70" s="42"/>
      <c r="AH70" s="42"/>
      <c r="AI70" s="42"/>
      <c r="AJ70" s="42"/>
      <c r="AK70" s="42"/>
      <c r="AL70" s="42"/>
      <c r="AM70" s="42">
        <f t="shared" si="41"/>
        <v>0</v>
      </c>
      <c r="AN70" s="42">
        <v>0</v>
      </c>
      <c r="AO70" s="42"/>
      <c r="AP70" s="42"/>
      <c r="AQ70" s="42"/>
      <c r="AR70" s="42"/>
      <c r="AS70" s="42"/>
      <c r="AT70" s="42"/>
      <c r="AU70" s="42"/>
      <c r="AV70" s="42">
        <f t="shared" si="42"/>
        <v>0</v>
      </c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43"/>
        <v>0</v>
      </c>
      <c r="BF70" s="42">
        <v>0</v>
      </c>
      <c r="BG70" s="42"/>
      <c r="BH70" s="42"/>
      <c r="BI70" s="42"/>
      <c r="BJ70" s="42"/>
      <c r="BK70" s="42"/>
      <c r="BL70" s="42"/>
      <c r="BM70" s="42"/>
      <c r="BN70" s="42">
        <f t="shared" si="44"/>
        <v>0</v>
      </c>
      <c r="BO70" s="42">
        <v>0</v>
      </c>
      <c r="BP70" s="42"/>
      <c r="BQ70" s="42"/>
      <c r="BR70" s="42"/>
      <c r="BS70" s="42"/>
      <c r="BT70" s="42"/>
      <c r="BU70" s="42"/>
      <c r="BV70" s="42"/>
      <c r="BW70" s="42">
        <f t="shared" si="45"/>
        <v>0</v>
      </c>
      <c r="BX70" s="42"/>
      <c r="BY70" s="42">
        <f t="shared" si="101"/>
        <v>0</v>
      </c>
      <c r="BZ70" s="42"/>
    </row>
    <row r="71" spans="1:78" ht="32.25" outlineLevel="3" collapsed="1" thickBot="1" x14ac:dyDescent="0.25">
      <c r="A71" s="30" t="s">
        <v>34</v>
      </c>
      <c r="B71" s="31">
        <f t="shared" si="128"/>
        <v>15</v>
      </c>
      <c r="C71" s="32" t="s">
        <v>35</v>
      </c>
      <c r="D71" s="34">
        <v>1500000</v>
      </c>
      <c r="E71" s="34"/>
      <c r="F71" s="63"/>
      <c r="G71" s="34">
        <f t="shared" si="99"/>
        <v>1500000</v>
      </c>
      <c r="H71" s="33"/>
      <c r="I71" s="34"/>
      <c r="J71" s="35">
        <f>SUM(J72)</f>
        <v>1500000</v>
      </c>
      <c r="K71" s="35">
        <f>SUM(K72)</f>
        <v>0</v>
      </c>
      <c r="L71" s="35">
        <f>SUM(L72)</f>
        <v>0</v>
      </c>
      <c r="M71" s="35">
        <f>SUM(M72)</f>
        <v>0</v>
      </c>
      <c r="N71" s="35">
        <f>SUM(N72)</f>
        <v>0</v>
      </c>
      <c r="O71" s="35">
        <f t="shared" si="129"/>
        <v>1500000</v>
      </c>
      <c r="P71" s="36">
        <f t="shared" si="100"/>
        <v>0</v>
      </c>
      <c r="Q71" s="34"/>
      <c r="R71" s="35">
        <f>SUM(R72)</f>
        <v>1500000</v>
      </c>
      <c r="S71" s="35">
        <f>SUM(S72)</f>
        <v>0</v>
      </c>
      <c r="T71" s="35">
        <f>SUM(T72)</f>
        <v>0</v>
      </c>
      <c r="U71" s="35">
        <f>SUM(U72)</f>
        <v>0</v>
      </c>
      <c r="V71" s="35">
        <f>SUM(V72)</f>
        <v>0</v>
      </c>
      <c r="W71" s="35">
        <f t="shared" si="130"/>
        <v>1500000</v>
      </c>
      <c r="X71" s="34"/>
      <c r="Y71" s="35">
        <v>1575000</v>
      </c>
      <c r="Z71" s="35">
        <f>SUM(Z72)</f>
        <v>0</v>
      </c>
      <c r="AA71" s="35">
        <f>SUM(AA72)</f>
        <v>0</v>
      </c>
      <c r="AB71" s="35">
        <f>SUM(AB72)</f>
        <v>0</v>
      </c>
      <c r="AC71" s="35">
        <f>SUM(AC72)</f>
        <v>0</v>
      </c>
      <c r="AD71" s="35">
        <f t="shared" si="40"/>
        <v>1575000</v>
      </c>
      <c r="AE71" s="35">
        <v>1500000</v>
      </c>
      <c r="AF71" s="35">
        <f t="shared" ref="AF71:AL71" si="148">SUM(AF72)</f>
        <v>0</v>
      </c>
      <c r="AG71" s="35">
        <f t="shared" si="148"/>
        <v>0</v>
      </c>
      <c r="AH71" s="35">
        <f t="shared" si="148"/>
        <v>0</v>
      </c>
      <c r="AI71" s="35">
        <f t="shared" si="148"/>
        <v>0</v>
      </c>
      <c r="AJ71" s="35">
        <f t="shared" si="148"/>
        <v>0</v>
      </c>
      <c r="AK71" s="35">
        <f t="shared" si="148"/>
        <v>0</v>
      </c>
      <c r="AL71" s="35">
        <f t="shared" si="148"/>
        <v>0</v>
      </c>
      <c r="AM71" s="35">
        <f t="shared" si="41"/>
        <v>1500000</v>
      </c>
      <c r="AN71" s="35">
        <v>1500000</v>
      </c>
      <c r="AO71" s="35">
        <f t="shared" ref="AO71:AU71" si="149">SUM(AO72)</f>
        <v>0</v>
      </c>
      <c r="AP71" s="35">
        <f t="shared" si="149"/>
        <v>0</v>
      </c>
      <c r="AQ71" s="35">
        <f t="shared" si="149"/>
        <v>0</v>
      </c>
      <c r="AR71" s="35">
        <f t="shared" si="149"/>
        <v>0</v>
      </c>
      <c r="AS71" s="35">
        <f t="shared" si="149"/>
        <v>0</v>
      </c>
      <c r="AT71" s="35">
        <f t="shared" si="149"/>
        <v>0</v>
      </c>
      <c r="AU71" s="35">
        <f t="shared" si="149"/>
        <v>0</v>
      </c>
      <c r="AV71" s="35">
        <f t="shared" si="42"/>
        <v>1500000</v>
      </c>
      <c r="AW71" s="35">
        <v>1500000</v>
      </c>
      <c r="AX71" s="35">
        <f t="shared" ref="AX71:BD71" si="150">SUM(AX72)</f>
        <v>0</v>
      </c>
      <c r="AY71" s="35">
        <f t="shared" si="150"/>
        <v>0</v>
      </c>
      <c r="AZ71" s="35">
        <f t="shared" si="150"/>
        <v>0</v>
      </c>
      <c r="BA71" s="35">
        <f t="shared" si="150"/>
        <v>0</v>
      </c>
      <c r="BB71" s="35">
        <f t="shared" si="150"/>
        <v>0</v>
      </c>
      <c r="BC71" s="35">
        <f t="shared" si="150"/>
        <v>0</v>
      </c>
      <c r="BD71" s="35">
        <f t="shared" si="150"/>
        <v>0</v>
      </c>
      <c r="BE71" s="35">
        <f t="shared" si="43"/>
        <v>1500000</v>
      </c>
      <c r="BF71" s="35">
        <v>1500000</v>
      </c>
      <c r="BG71" s="35">
        <f t="shared" ref="BG71:BM71" si="151">SUM(BG72)</f>
        <v>0</v>
      </c>
      <c r="BH71" s="35">
        <f t="shared" si="151"/>
        <v>0</v>
      </c>
      <c r="BI71" s="35">
        <f t="shared" si="151"/>
        <v>0</v>
      </c>
      <c r="BJ71" s="35">
        <f t="shared" si="151"/>
        <v>0</v>
      </c>
      <c r="BK71" s="35">
        <f t="shared" si="151"/>
        <v>0</v>
      </c>
      <c r="BL71" s="35">
        <f t="shared" si="151"/>
        <v>0</v>
      </c>
      <c r="BM71" s="35">
        <f t="shared" si="151"/>
        <v>0</v>
      </c>
      <c r="BN71" s="35">
        <f t="shared" si="44"/>
        <v>1500000</v>
      </c>
      <c r="BO71" s="35">
        <v>1500000</v>
      </c>
      <c r="BP71" s="35">
        <f t="shared" ref="BP71:BV71" si="152">SUM(BP72)</f>
        <v>0</v>
      </c>
      <c r="BQ71" s="35">
        <f t="shared" si="152"/>
        <v>0</v>
      </c>
      <c r="BR71" s="35">
        <f t="shared" si="152"/>
        <v>0</v>
      </c>
      <c r="BS71" s="35">
        <f t="shared" si="152"/>
        <v>0</v>
      </c>
      <c r="BT71" s="35">
        <f t="shared" si="152"/>
        <v>0</v>
      </c>
      <c r="BU71" s="35">
        <f t="shared" si="152"/>
        <v>0</v>
      </c>
      <c r="BV71" s="35">
        <f t="shared" si="152"/>
        <v>0</v>
      </c>
      <c r="BW71" s="35">
        <f t="shared" si="45"/>
        <v>1500000</v>
      </c>
      <c r="BX71" s="35">
        <f>BW71</f>
        <v>1500000</v>
      </c>
      <c r="BY71" s="35">
        <f t="shared" si="101"/>
        <v>0</v>
      </c>
      <c r="BZ71" s="35"/>
    </row>
    <row r="72" spans="1:78" ht="15.75" hidden="1" outlineLevel="4" thickBot="1" x14ac:dyDescent="0.25">
      <c r="A72" s="37"/>
      <c r="B72" s="38">
        <f t="shared" si="128"/>
        <v>0</v>
      </c>
      <c r="C72" s="39"/>
      <c r="D72" s="41"/>
      <c r="E72" s="41"/>
      <c r="F72" s="41"/>
      <c r="G72" s="41">
        <f t="shared" si="99"/>
        <v>0</v>
      </c>
      <c r="H72" s="40" t="s">
        <v>27</v>
      </c>
      <c r="I72" s="41">
        <v>2</v>
      </c>
      <c r="J72" s="42">
        <v>1500000</v>
      </c>
      <c r="K72" s="42"/>
      <c r="L72" s="42"/>
      <c r="M72" s="42"/>
      <c r="N72" s="42"/>
      <c r="O72" s="42">
        <f t="shared" si="129"/>
        <v>1500000</v>
      </c>
      <c r="P72" s="43">
        <f t="shared" si="100"/>
        <v>1500000</v>
      </c>
      <c r="Q72" s="41">
        <v>2</v>
      </c>
      <c r="R72" s="42">
        <v>1500000</v>
      </c>
      <c r="S72" s="42"/>
      <c r="T72" s="42"/>
      <c r="U72" s="42"/>
      <c r="V72" s="42"/>
      <c r="W72" s="42">
        <f t="shared" si="130"/>
        <v>1500000</v>
      </c>
      <c r="X72" s="41"/>
      <c r="Y72" s="42"/>
      <c r="Z72" s="42"/>
      <c r="AA72" s="42"/>
      <c r="AB72" s="42"/>
      <c r="AC72" s="42"/>
      <c r="AD72" s="42">
        <f t="shared" si="40"/>
        <v>0</v>
      </c>
      <c r="AE72" s="42"/>
      <c r="AF72" s="42"/>
      <c r="AG72" s="42"/>
      <c r="AH72" s="42"/>
      <c r="AI72" s="42"/>
      <c r="AJ72" s="42"/>
      <c r="AK72" s="42"/>
      <c r="AL72" s="42"/>
      <c r="AM72" s="42">
        <f t="shared" si="41"/>
        <v>0</v>
      </c>
      <c r="AN72" s="42"/>
      <c r="AO72" s="42"/>
      <c r="AP72" s="42"/>
      <c r="AQ72" s="42"/>
      <c r="AR72" s="42"/>
      <c r="AS72" s="42"/>
      <c r="AT72" s="42"/>
      <c r="AU72" s="42"/>
      <c r="AV72" s="42">
        <f t="shared" si="42"/>
        <v>0</v>
      </c>
      <c r="AW72" s="42"/>
      <c r="AX72" s="42"/>
      <c r="AY72" s="42"/>
      <c r="AZ72" s="42"/>
      <c r="BA72" s="42"/>
      <c r="BB72" s="42"/>
      <c r="BC72" s="42"/>
      <c r="BD72" s="42"/>
      <c r="BE72" s="42">
        <f t="shared" si="43"/>
        <v>0</v>
      </c>
      <c r="BF72" s="42"/>
      <c r="BG72" s="42"/>
      <c r="BH72" s="42"/>
      <c r="BI72" s="42"/>
      <c r="BJ72" s="42"/>
      <c r="BK72" s="42"/>
      <c r="BL72" s="42"/>
      <c r="BM72" s="42"/>
      <c r="BN72" s="42">
        <f t="shared" si="44"/>
        <v>0</v>
      </c>
      <c r="BO72" s="42"/>
      <c r="BP72" s="42"/>
      <c r="BQ72" s="42"/>
      <c r="BR72" s="42"/>
      <c r="BS72" s="42"/>
      <c r="BT72" s="42"/>
      <c r="BU72" s="42"/>
      <c r="BV72" s="42"/>
      <c r="BW72" s="42">
        <f t="shared" si="45"/>
        <v>0</v>
      </c>
      <c r="BX72" s="42"/>
      <c r="BY72" s="42">
        <f t="shared" si="101"/>
        <v>0</v>
      </c>
      <c r="BZ72" s="42"/>
    </row>
    <row r="73" spans="1:78" ht="16.5" outlineLevel="3" collapsed="1" thickBot="1" x14ac:dyDescent="0.25">
      <c r="A73" s="30" t="s">
        <v>36</v>
      </c>
      <c r="B73" s="31">
        <f t="shared" si="128"/>
        <v>15</v>
      </c>
      <c r="C73" s="32" t="s">
        <v>37</v>
      </c>
      <c r="D73" s="34">
        <v>9500000</v>
      </c>
      <c r="E73" s="34"/>
      <c r="F73" s="63"/>
      <c r="G73" s="34">
        <f t="shared" si="99"/>
        <v>9500000</v>
      </c>
      <c r="H73" s="33"/>
      <c r="I73" s="34"/>
      <c r="J73" s="35">
        <f>SUM(J74:J77)</f>
        <v>9500000</v>
      </c>
      <c r="K73" s="35">
        <f>SUM(K74:K77)</f>
        <v>0</v>
      </c>
      <c r="L73" s="35">
        <f>SUM(L74:L77)</f>
        <v>0</v>
      </c>
      <c r="M73" s="35">
        <f>SUM(M74:M77)</f>
        <v>0</v>
      </c>
      <c r="N73" s="35">
        <f>SUM(N74:N77)</f>
        <v>0</v>
      </c>
      <c r="O73" s="35">
        <f t="shared" si="129"/>
        <v>9500000</v>
      </c>
      <c r="P73" s="36">
        <f t="shared" si="100"/>
        <v>0</v>
      </c>
      <c r="Q73" s="34"/>
      <c r="R73" s="35">
        <f>SUM(R74:R77)</f>
        <v>9500000</v>
      </c>
      <c r="S73" s="35">
        <f>SUM(S74:S77)</f>
        <v>0</v>
      </c>
      <c r="T73" s="35">
        <f>SUM(T74:T77)</f>
        <v>0</v>
      </c>
      <c r="U73" s="35">
        <f>SUM(U74:U77)</f>
        <v>0</v>
      </c>
      <c r="V73" s="35">
        <f>SUM(V74:V77)</f>
        <v>0</v>
      </c>
      <c r="W73" s="35">
        <f t="shared" si="130"/>
        <v>9500000</v>
      </c>
      <c r="X73" s="34"/>
      <c r="Y73" s="35">
        <v>9500000</v>
      </c>
      <c r="Z73" s="35">
        <f>SUM(Z74:Z77)</f>
        <v>0</v>
      </c>
      <c r="AA73" s="35">
        <f>SUM(AA74:AA77)</f>
        <v>0</v>
      </c>
      <c r="AB73" s="35">
        <f>SUM(AB74:AB77)</f>
        <v>0</v>
      </c>
      <c r="AC73" s="35">
        <f>SUM(AC74:AC77)</f>
        <v>0</v>
      </c>
      <c r="AD73" s="35">
        <f t="shared" si="40"/>
        <v>9500000</v>
      </c>
      <c r="AE73" s="35">
        <v>9500000</v>
      </c>
      <c r="AF73" s="35">
        <f t="shared" ref="AF73:AL73" si="153">SUM(AF74:AF77)</f>
        <v>0</v>
      </c>
      <c r="AG73" s="35">
        <f t="shared" si="153"/>
        <v>0</v>
      </c>
      <c r="AH73" s="35">
        <f t="shared" si="153"/>
        <v>0</v>
      </c>
      <c r="AI73" s="35">
        <f t="shared" si="153"/>
        <v>0</v>
      </c>
      <c r="AJ73" s="35">
        <f t="shared" si="153"/>
        <v>0</v>
      </c>
      <c r="AK73" s="35">
        <f t="shared" si="153"/>
        <v>0</v>
      </c>
      <c r="AL73" s="35">
        <f t="shared" si="153"/>
        <v>0</v>
      </c>
      <c r="AM73" s="35">
        <f t="shared" si="41"/>
        <v>9500000</v>
      </c>
      <c r="AN73" s="35">
        <v>9500000</v>
      </c>
      <c r="AO73" s="35">
        <f t="shared" ref="AO73:AU73" si="154">SUM(AO74:AO77)</f>
        <v>0</v>
      </c>
      <c r="AP73" s="35">
        <f t="shared" si="154"/>
        <v>0</v>
      </c>
      <c r="AQ73" s="35">
        <f t="shared" si="154"/>
        <v>0</v>
      </c>
      <c r="AR73" s="35">
        <f t="shared" si="154"/>
        <v>0</v>
      </c>
      <c r="AS73" s="35">
        <f t="shared" si="154"/>
        <v>0</v>
      </c>
      <c r="AT73" s="35">
        <f t="shared" si="154"/>
        <v>0</v>
      </c>
      <c r="AU73" s="35">
        <f t="shared" si="154"/>
        <v>0</v>
      </c>
      <c r="AV73" s="35">
        <f t="shared" si="42"/>
        <v>9500000</v>
      </c>
      <c r="AW73" s="35">
        <v>9500000</v>
      </c>
      <c r="AX73" s="35">
        <f t="shared" ref="AX73:BD73" si="155">SUM(AX74:AX77)</f>
        <v>0</v>
      </c>
      <c r="AY73" s="35">
        <f t="shared" si="155"/>
        <v>0</v>
      </c>
      <c r="AZ73" s="35">
        <f t="shared" si="155"/>
        <v>0</v>
      </c>
      <c r="BA73" s="35">
        <f t="shared" si="155"/>
        <v>0</v>
      </c>
      <c r="BB73" s="35">
        <f t="shared" si="155"/>
        <v>0</v>
      </c>
      <c r="BC73" s="35">
        <f t="shared" si="155"/>
        <v>0</v>
      </c>
      <c r="BD73" s="35">
        <f t="shared" si="155"/>
        <v>0</v>
      </c>
      <c r="BE73" s="35">
        <f t="shared" si="43"/>
        <v>9500000</v>
      </c>
      <c r="BF73" s="35">
        <v>9500000</v>
      </c>
      <c r="BG73" s="35">
        <f t="shared" ref="BG73:BM73" si="156">SUM(BG74:BG77)</f>
        <v>0</v>
      </c>
      <c r="BH73" s="35">
        <f t="shared" si="156"/>
        <v>0</v>
      </c>
      <c r="BI73" s="35">
        <f t="shared" si="156"/>
        <v>0</v>
      </c>
      <c r="BJ73" s="35">
        <f t="shared" si="156"/>
        <v>0</v>
      </c>
      <c r="BK73" s="35">
        <f t="shared" si="156"/>
        <v>0</v>
      </c>
      <c r="BL73" s="35">
        <f t="shared" si="156"/>
        <v>0</v>
      </c>
      <c r="BM73" s="35">
        <f t="shared" si="156"/>
        <v>0</v>
      </c>
      <c r="BN73" s="35">
        <f t="shared" si="44"/>
        <v>9500000</v>
      </c>
      <c r="BO73" s="35">
        <v>9500000</v>
      </c>
      <c r="BP73" s="35">
        <f t="shared" ref="BP73:BV73" si="157">SUM(BP74:BP77)</f>
        <v>0</v>
      </c>
      <c r="BQ73" s="35">
        <f t="shared" si="157"/>
        <v>0</v>
      </c>
      <c r="BR73" s="35">
        <f t="shared" si="157"/>
        <v>0</v>
      </c>
      <c r="BS73" s="35">
        <f t="shared" si="157"/>
        <v>0</v>
      </c>
      <c r="BT73" s="35">
        <f t="shared" si="157"/>
        <v>0</v>
      </c>
      <c r="BU73" s="35">
        <f t="shared" si="157"/>
        <v>0</v>
      </c>
      <c r="BV73" s="35">
        <f t="shared" si="157"/>
        <v>0</v>
      </c>
      <c r="BW73" s="35">
        <f t="shared" si="45"/>
        <v>9500000</v>
      </c>
      <c r="BX73" s="35">
        <f>BW73</f>
        <v>9500000</v>
      </c>
      <c r="BY73" s="35">
        <f t="shared" si="101"/>
        <v>0</v>
      </c>
      <c r="BZ73" s="35"/>
    </row>
    <row r="74" spans="1:78" ht="15.75" hidden="1" outlineLevel="4" thickBot="1" x14ac:dyDescent="0.25">
      <c r="A74" s="37"/>
      <c r="B74" s="38">
        <f t="shared" si="128"/>
        <v>0</v>
      </c>
      <c r="C74" s="39"/>
      <c r="D74" s="41"/>
      <c r="E74" s="41"/>
      <c r="F74" s="41"/>
      <c r="G74" s="41">
        <f t="shared" si="99"/>
        <v>0</v>
      </c>
      <c r="H74" s="40" t="s">
        <v>27</v>
      </c>
      <c r="I74" s="41">
        <v>4</v>
      </c>
      <c r="J74" s="42">
        <f>9500000-7000000</f>
        <v>2500000</v>
      </c>
      <c r="K74" s="42"/>
      <c r="L74" s="42"/>
      <c r="M74" s="42"/>
      <c r="N74" s="42"/>
      <c r="O74" s="66">
        <f t="shared" si="129"/>
        <v>2500000</v>
      </c>
      <c r="P74" s="43">
        <f t="shared" si="100"/>
        <v>2500000</v>
      </c>
      <c r="Q74" s="41">
        <v>4</v>
      </c>
      <c r="R74" s="42">
        <f>9975000-7475000</f>
        <v>2500000</v>
      </c>
      <c r="S74" s="42"/>
      <c r="T74" s="42"/>
      <c r="U74" s="42"/>
      <c r="V74" s="42"/>
      <c r="W74" s="66">
        <f t="shared" si="130"/>
        <v>2500000</v>
      </c>
      <c r="X74" s="41"/>
      <c r="Y74" s="42"/>
      <c r="Z74" s="42"/>
      <c r="AA74" s="42"/>
      <c r="AB74" s="42"/>
      <c r="AC74" s="42"/>
      <c r="AD74" s="66">
        <f t="shared" si="40"/>
        <v>0</v>
      </c>
      <c r="AE74" s="42"/>
      <c r="AF74" s="42"/>
      <c r="AG74" s="42"/>
      <c r="AH74" s="42"/>
      <c r="AI74" s="42"/>
      <c r="AJ74" s="42"/>
      <c r="AK74" s="42"/>
      <c r="AL74" s="42"/>
      <c r="AM74" s="66">
        <f t="shared" si="41"/>
        <v>0</v>
      </c>
      <c r="AN74" s="42"/>
      <c r="AO74" s="42"/>
      <c r="AP74" s="42"/>
      <c r="AQ74" s="42"/>
      <c r="AR74" s="42"/>
      <c r="AS74" s="42"/>
      <c r="AT74" s="42"/>
      <c r="AU74" s="42"/>
      <c r="AV74" s="66">
        <f t="shared" si="42"/>
        <v>0</v>
      </c>
      <c r="AW74" s="42"/>
      <c r="AX74" s="42"/>
      <c r="AY74" s="42"/>
      <c r="AZ74" s="42"/>
      <c r="BA74" s="42"/>
      <c r="BB74" s="42"/>
      <c r="BC74" s="42"/>
      <c r="BD74" s="42"/>
      <c r="BE74" s="66">
        <f t="shared" si="43"/>
        <v>0</v>
      </c>
      <c r="BF74" s="42"/>
      <c r="BG74" s="42"/>
      <c r="BH74" s="42"/>
      <c r="BI74" s="42"/>
      <c r="BJ74" s="42"/>
      <c r="BK74" s="42"/>
      <c r="BL74" s="42"/>
      <c r="BM74" s="42"/>
      <c r="BN74" s="66">
        <f t="shared" si="44"/>
        <v>0</v>
      </c>
      <c r="BO74" s="42"/>
      <c r="BP74" s="42"/>
      <c r="BQ74" s="42"/>
      <c r="BR74" s="42"/>
      <c r="BS74" s="42"/>
      <c r="BT74" s="42"/>
      <c r="BU74" s="42"/>
      <c r="BV74" s="42"/>
      <c r="BW74" s="66">
        <f t="shared" si="45"/>
        <v>0</v>
      </c>
      <c r="BX74" s="42"/>
      <c r="BY74" s="42">
        <f t="shared" si="101"/>
        <v>0</v>
      </c>
      <c r="BZ74" s="42"/>
    </row>
    <row r="75" spans="1:78" ht="15.75" hidden="1" outlineLevel="4" thickBot="1" x14ac:dyDescent="0.25">
      <c r="A75" s="37"/>
      <c r="B75" s="38">
        <f t="shared" si="128"/>
        <v>0</v>
      </c>
      <c r="C75" s="39"/>
      <c r="D75" s="41"/>
      <c r="E75" s="41"/>
      <c r="F75" s="41"/>
      <c r="G75" s="41">
        <f t="shared" si="99"/>
        <v>0</v>
      </c>
      <c r="H75" s="40" t="s">
        <v>27</v>
      </c>
      <c r="I75" s="41">
        <v>2</v>
      </c>
      <c r="J75" s="42">
        <v>2000000</v>
      </c>
      <c r="K75" s="42"/>
      <c r="L75" s="42"/>
      <c r="M75" s="42"/>
      <c r="N75" s="42"/>
      <c r="O75" s="66">
        <f t="shared" si="129"/>
        <v>2000000</v>
      </c>
      <c r="P75" s="43">
        <f t="shared" si="100"/>
        <v>2000000</v>
      </c>
      <c r="Q75" s="41">
        <v>2</v>
      </c>
      <c r="R75" s="42">
        <v>2000000</v>
      </c>
      <c r="S75" s="42"/>
      <c r="T75" s="42"/>
      <c r="U75" s="42"/>
      <c r="V75" s="42"/>
      <c r="W75" s="66">
        <f t="shared" si="130"/>
        <v>2000000</v>
      </c>
      <c r="X75" s="41"/>
      <c r="Y75" s="42"/>
      <c r="Z75" s="42"/>
      <c r="AA75" s="42"/>
      <c r="AB75" s="42"/>
      <c r="AC75" s="42"/>
      <c r="AD75" s="66">
        <f t="shared" si="40"/>
        <v>0</v>
      </c>
      <c r="AE75" s="42"/>
      <c r="AF75" s="42"/>
      <c r="AG75" s="42"/>
      <c r="AH75" s="42"/>
      <c r="AI75" s="42"/>
      <c r="AJ75" s="42"/>
      <c r="AK75" s="42"/>
      <c r="AL75" s="42"/>
      <c r="AM75" s="66">
        <f t="shared" si="41"/>
        <v>0</v>
      </c>
      <c r="AN75" s="42"/>
      <c r="AO75" s="42"/>
      <c r="AP75" s="42"/>
      <c r="AQ75" s="42"/>
      <c r="AR75" s="42"/>
      <c r="AS75" s="42"/>
      <c r="AT75" s="42"/>
      <c r="AU75" s="42"/>
      <c r="AV75" s="66">
        <f t="shared" si="42"/>
        <v>0</v>
      </c>
      <c r="AW75" s="42"/>
      <c r="AX75" s="42"/>
      <c r="AY75" s="42"/>
      <c r="AZ75" s="42"/>
      <c r="BA75" s="42"/>
      <c r="BB75" s="42"/>
      <c r="BC75" s="42"/>
      <c r="BD75" s="42"/>
      <c r="BE75" s="66">
        <f t="shared" si="43"/>
        <v>0</v>
      </c>
      <c r="BF75" s="42"/>
      <c r="BG75" s="42"/>
      <c r="BH75" s="42"/>
      <c r="BI75" s="42"/>
      <c r="BJ75" s="42"/>
      <c r="BK75" s="42"/>
      <c r="BL75" s="42"/>
      <c r="BM75" s="42"/>
      <c r="BN75" s="66">
        <f t="shared" si="44"/>
        <v>0</v>
      </c>
      <c r="BO75" s="42"/>
      <c r="BP75" s="42"/>
      <c r="BQ75" s="42"/>
      <c r="BR75" s="42"/>
      <c r="BS75" s="42"/>
      <c r="BT75" s="42"/>
      <c r="BU75" s="42"/>
      <c r="BV75" s="42"/>
      <c r="BW75" s="66">
        <f t="shared" si="45"/>
        <v>0</v>
      </c>
      <c r="BX75" s="42"/>
      <c r="BY75" s="42">
        <f t="shared" si="101"/>
        <v>0</v>
      </c>
      <c r="BZ75" s="42"/>
    </row>
    <row r="76" spans="1:78" s="45" customFormat="1" ht="15.75" hidden="1" outlineLevel="4" thickBot="1" x14ac:dyDescent="0.25">
      <c r="A76" s="37"/>
      <c r="B76" s="38">
        <f t="shared" si="128"/>
        <v>0</v>
      </c>
      <c r="C76" s="39"/>
      <c r="D76" s="41"/>
      <c r="E76" s="41"/>
      <c r="F76" s="41"/>
      <c r="G76" s="41">
        <f t="shared" si="99"/>
        <v>0</v>
      </c>
      <c r="H76" s="40" t="s">
        <v>38</v>
      </c>
      <c r="I76" s="41">
        <v>12</v>
      </c>
      <c r="J76" s="42">
        <v>2500000</v>
      </c>
      <c r="K76" s="42"/>
      <c r="L76" s="42"/>
      <c r="M76" s="42"/>
      <c r="N76" s="42"/>
      <c r="O76" s="66">
        <f t="shared" si="129"/>
        <v>2500000</v>
      </c>
      <c r="P76" s="43">
        <f t="shared" si="100"/>
        <v>2500000</v>
      </c>
      <c r="Q76" s="41">
        <v>12</v>
      </c>
      <c r="R76" s="42">
        <v>2500000</v>
      </c>
      <c r="S76" s="42"/>
      <c r="T76" s="42"/>
      <c r="U76" s="42"/>
      <c r="V76" s="42"/>
      <c r="W76" s="66">
        <f t="shared" si="130"/>
        <v>2500000</v>
      </c>
      <c r="X76" s="41"/>
      <c r="Y76" s="42"/>
      <c r="Z76" s="42"/>
      <c r="AA76" s="42"/>
      <c r="AB76" s="42"/>
      <c r="AC76" s="42"/>
      <c r="AD76" s="66">
        <f t="shared" ref="AD76:AD121" si="158">SUM(Y76:AC76)</f>
        <v>0</v>
      </c>
      <c r="AE76" s="42"/>
      <c r="AF76" s="42"/>
      <c r="AG76" s="42"/>
      <c r="AH76" s="42"/>
      <c r="AI76" s="42"/>
      <c r="AJ76" s="42"/>
      <c r="AK76" s="42"/>
      <c r="AL76" s="42"/>
      <c r="AM76" s="42">
        <f t="shared" ref="AM76:AM121" si="159">SUM(AE76:AL76)</f>
        <v>0</v>
      </c>
      <c r="AN76" s="42"/>
      <c r="AO76" s="42"/>
      <c r="AP76" s="42"/>
      <c r="AQ76" s="42"/>
      <c r="AR76" s="42"/>
      <c r="AS76" s="42"/>
      <c r="AT76" s="42"/>
      <c r="AU76" s="42"/>
      <c r="AV76" s="66">
        <f t="shared" ref="AV76:AV121" si="160">SUM(AN76:AU76)</f>
        <v>0</v>
      </c>
      <c r="AW76" s="42"/>
      <c r="AX76" s="42"/>
      <c r="AY76" s="42"/>
      <c r="AZ76" s="42"/>
      <c r="BA76" s="42"/>
      <c r="BB76" s="42"/>
      <c r="BC76" s="42"/>
      <c r="BD76" s="42"/>
      <c r="BE76" s="66">
        <f t="shared" ref="BE76:BE121" si="161">SUM(AW76:BD76)</f>
        <v>0</v>
      </c>
      <c r="BF76" s="42"/>
      <c r="BG76" s="42"/>
      <c r="BH76" s="42"/>
      <c r="BI76" s="42"/>
      <c r="BJ76" s="42"/>
      <c r="BK76" s="42"/>
      <c r="BL76" s="42"/>
      <c r="BM76" s="42"/>
      <c r="BN76" s="42">
        <f t="shared" ref="BN76:BN121" si="162">SUM(BF76:BM76)</f>
        <v>0</v>
      </c>
      <c r="BO76" s="42"/>
      <c r="BP76" s="42"/>
      <c r="BQ76" s="42"/>
      <c r="BR76" s="42"/>
      <c r="BS76" s="42"/>
      <c r="BT76" s="42"/>
      <c r="BU76" s="42"/>
      <c r="BV76" s="42"/>
      <c r="BW76" s="42">
        <f t="shared" ref="BW76:BW121" si="163">SUM(BO76:BV76)</f>
        <v>0</v>
      </c>
      <c r="BX76" s="42"/>
      <c r="BY76" s="42">
        <f t="shared" si="101"/>
        <v>0</v>
      </c>
      <c r="BZ76" s="42"/>
    </row>
    <row r="77" spans="1:78" s="45" customFormat="1" ht="15.75" hidden="1" outlineLevel="4" thickBot="1" x14ac:dyDescent="0.25">
      <c r="A77" s="37"/>
      <c r="B77" s="38">
        <f t="shared" si="128"/>
        <v>0</v>
      </c>
      <c r="C77" s="39"/>
      <c r="D77" s="41"/>
      <c r="E77" s="41"/>
      <c r="F77" s="41"/>
      <c r="G77" s="41">
        <f t="shared" si="99"/>
        <v>0</v>
      </c>
      <c r="H77" s="40" t="s">
        <v>27</v>
      </c>
      <c r="I77" s="41">
        <v>5</v>
      </c>
      <c r="J77" s="42">
        <v>2500000</v>
      </c>
      <c r="K77" s="42"/>
      <c r="L77" s="42"/>
      <c r="M77" s="42"/>
      <c r="N77" s="42"/>
      <c r="O77" s="66">
        <f t="shared" si="129"/>
        <v>2500000</v>
      </c>
      <c r="P77" s="43">
        <f t="shared" si="100"/>
        <v>2500000</v>
      </c>
      <c r="Q77" s="41">
        <v>5</v>
      </c>
      <c r="R77" s="42">
        <v>2500000</v>
      </c>
      <c r="S77" s="42"/>
      <c r="T77" s="42"/>
      <c r="U77" s="42"/>
      <c r="V77" s="42"/>
      <c r="W77" s="66">
        <f t="shared" si="130"/>
        <v>2500000</v>
      </c>
      <c r="X77" s="41"/>
      <c r="Y77" s="42"/>
      <c r="Z77" s="42"/>
      <c r="AA77" s="42"/>
      <c r="AB77" s="42"/>
      <c r="AC77" s="42"/>
      <c r="AD77" s="66">
        <f t="shared" si="158"/>
        <v>0</v>
      </c>
      <c r="AE77" s="42"/>
      <c r="AF77" s="42"/>
      <c r="AG77" s="42"/>
      <c r="AH77" s="42"/>
      <c r="AI77" s="42"/>
      <c r="AJ77" s="42"/>
      <c r="AK77" s="42"/>
      <c r="AL77" s="42"/>
      <c r="AM77" s="42">
        <f t="shared" si="159"/>
        <v>0</v>
      </c>
      <c r="AN77" s="42"/>
      <c r="AO77" s="42"/>
      <c r="AP77" s="42"/>
      <c r="AQ77" s="42"/>
      <c r="AR77" s="42"/>
      <c r="AS77" s="42"/>
      <c r="AT77" s="42"/>
      <c r="AU77" s="42"/>
      <c r="AV77" s="66">
        <f t="shared" si="160"/>
        <v>0</v>
      </c>
      <c r="AW77" s="42"/>
      <c r="AX77" s="42"/>
      <c r="AY77" s="42"/>
      <c r="AZ77" s="42"/>
      <c r="BA77" s="42"/>
      <c r="BB77" s="42"/>
      <c r="BC77" s="42"/>
      <c r="BD77" s="42"/>
      <c r="BE77" s="66">
        <f t="shared" si="161"/>
        <v>0</v>
      </c>
      <c r="BF77" s="42"/>
      <c r="BG77" s="42"/>
      <c r="BH77" s="42"/>
      <c r="BI77" s="42"/>
      <c r="BJ77" s="42"/>
      <c r="BK77" s="42"/>
      <c r="BL77" s="42"/>
      <c r="BM77" s="42"/>
      <c r="BN77" s="42">
        <f t="shared" si="162"/>
        <v>0</v>
      </c>
      <c r="BO77" s="42"/>
      <c r="BP77" s="42"/>
      <c r="BQ77" s="42"/>
      <c r="BR77" s="42"/>
      <c r="BS77" s="42"/>
      <c r="BT77" s="42"/>
      <c r="BU77" s="42"/>
      <c r="BV77" s="42"/>
      <c r="BW77" s="42">
        <f t="shared" si="163"/>
        <v>0</v>
      </c>
      <c r="BX77" s="42"/>
      <c r="BY77" s="42">
        <f t="shared" si="101"/>
        <v>0</v>
      </c>
      <c r="BZ77" s="42"/>
    </row>
    <row r="78" spans="1:78" ht="16.5" outlineLevel="2" thickBot="1" x14ac:dyDescent="0.25">
      <c r="A78" s="25" t="s">
        <v>39</v>
      </c>
      <c r="B78" s="26">
        <f t="shared" si="128"/>
        <v>12</v>
      </c>
      <c r="C78" s="46" t="s">
        <v>40</v>
      </c>
      <c r="D78" s="28">
        <f>SUM(D79,D81,D83)</f>
        <v>4353184000</v>
      </c>
      <c r="E78" s="28">
        <f>SUM(E79,E81,E83)</f>
        <v>0</v>
      </c>
      <c r="F78" s="62"/>
      <c r="G78" s="28">
        <f t="shared" si="99"/>
        <v>4353184000</v>
      </c>
      <c r="H78" s="60"/>
      <c r="I78" s="28"/>
      <c r="J78" s="27">
        <f>SUM(J79,J81,J83)</f>
        <v>4950830000</v>
      </c>
      <c r="K78" s="27">
        <f>SUM(K79,K81,K83)</f>
        <v>0</v>
      </c>
      <c r="L78" s="27">
        <f>SUM(L79,L81,L83)</f>
        <v>0</v>
      </c>
      <c r="M78" s="27">
        <f>SUM(M79,M81,M83)</f>
        <v>0</v>
      </c>
      <c r="N78" s="27">
        <f>SUM(N79,N81,N83)</f>
        <v>0</v>
      </c>
      <c r="O78" s="27">
        <f t="shared" si="129"/>
        <v>4950830000</v>
      </c>
      <c r="P78" s="29">
        <f t="shared" si="100"/>
        <v>597646000</v>
      </c>
      <c r="Q78" s="28"/>
      <c r="R78" s="27">
        <f>SUM(R79,R81,R83)</f>
        <v>5124857000</v>
      </c>
      <c r="S78" s="27">
        <f>SUM(S79,S81,S83)</f>
        <v>0</v>
      </c>
      <c r="T78" s="27">
        <f>SUM(T79,T81,T83)</f>
        <v>0</v>
      </c>
      <c r="U78" s="27">
        <f>SUM(U79,U81,U83)</f>
        <v>0</v>
      </c>
      <c r="V78" s="27">
        <f>SUM(V79,V81,V83)</f>
        <v>0</v>
      </c>
      <c r="W78" s="27">
        <f t="shared" si="130"/>
        <v>5124857000</v>
      </c>
      <c r="X78" s="28"/>
      <c r="Y78" s="27">
        <f>SUM(Y79,Y81,Y83)</f>
        <v>5125157000</v>
      </c>
      <c r="Z78" s="27">
        <f>SUM(Z79,Z81,Z83)</f>
        <v>0</v>
      </c>
      <c r="AA78" s="27">
        <f>SUM(AA79,AA81,AA83)</f>
        <v>0</v>
      </c>
      <c r="AB78" s="27">
        <f>SUM(AB79,AB81,AB83)</f>
        <v>0</v>
      </c>
      <c r="AC78" s="27">
        <f>SUM(AC79,AC81,AC83)</f>
        <v>0</v>
      </c>
      <c r="AD78" s="27">
        <f t="shared" si="158"/>
        <v>5125157000</v>
      </c>
      <c r="AE78" s="27">
        <f t="shared" ref="AE78:AL78" si="164">SUM(AE79,AE81,AE83)</f>
        <v>4476599000</v>
      </c>
      <c r="AF78" s="27">
        <f t="shared" si="164"/>
        <v>0</v>
      </c>
      <c r="AG78" s="27">
        <f t="shared" si="164"/>
        <v>0</v>
      </c>
      <c r="AH78" s="27">
        <f t="shared" si="164"/>
        <v>0</v>
      </c>
      <c r="AI78" s="27">
        <f t="shared" si="164"/>
        <v>0</v>
      </c>
      <c r="AJ78" s="27">
        <f t="shared" si="164"/>
        <v>0</v>
      </c>
      <c r="AK78" s="27">
        <f t="shared" si="164"/>
        <v>0</v>
      </c>
      <c r="AL78" s="27">
        <f t="shared" si="164"/>
        <v>0</v>
      </c>
      <c r="AM78" s="27">
        <f t="shared" si="159"/>
        <v>4476599000</v>
      </c>
      <c r="AN78" s="27">
        <f t="shared" ref="AN78:AU78" si="165">SUM(AN79,AN81,AN83)</f>
        <v>4476599000</v>
      </c>
      <c r="AO78" s="27">
        <f t="shared" si="165"/>
        <v>0</v>
      </c>
      <c r="AP78" s="27">
        <f t="shared" si="165"/>
        <v>0</v>
      </c>
      <c r="AQ78" s="27">
        <f t="shared" si="165"/>
        <v>0</v>
      </c>
      <c r="AR78" s="27">
        <f t="shared" si="165"/>
        <v>0</v>
      </c>
      <c r="AS78" s="27">
        <f t="shared" si="165"/>
        <v>0</v>
      </c>
      <c r="AT78" s="27">
        <f t="shared" si="165"/>
        <v>0</v>
      </c>
      <c r="AU78" s="27">
        <f t="shared" si="165"/>
        <v>0</v>
      </c>
      <c r="AV78" s="27">
        <f t="shared" si="160"/>
        <v>4476599000</v>
      </c>
      <c r="AW78" s="27">
        <f t="shared" ref="AW78:BD78" si="166">SUM(AW79,AW81,AW83)</f>
        <v>4499399000</v>
      </c>
      <c r="AX78" s="27">
        <f t="shared" si="166"/>
        <v>0</v>
      </c>
      <c r="AY78" s="27">
        <f t="shared" si="166"/>
        <v>0</v>
      </c>
      <c r="AZ78" s="27">
        <f t="shared" si="166"/>
        <v>0</v>
      </c>
      <c r="BA78" s="27">
        <f t="shared" si="166"/>
        <v>0</v>
      </c>
      <c r="BB78" s="27">
        <f t="shared" si="166"/>
        <v>0</v>
      </c>
      <c r="BC78" s="27">
        <f t="shared" si="166"/>
        <v>0</v>
      </c>
      <c r="BD78" s="27">
        <f t="shared" si="166"/>
        <v>0</v>
      </c>
      <c r="BE78" s="27">
        <f t="shared" si="161"/>
        <v>4499399000</v>
      </c>
      <c r="BF78" s="27">
        <f t="shared" ref="BF78:BM78" si="167">SUM(BF79,BF81,BF83)</f>
        <v>4499399000</v>
      </c>
      <c r="BG78" s="27">
        <f t="shared" si="167"/>
        <v>0</v>
      </c>
      <c r="BH78" s="27">
        <f t="shared" si="167"/>
        <v>0</v>
      </c>
      <c r="BI78" s="27">
        <f t="shared" si="167"/>
        <v>0</v>
      </c>
      <c r="BJ78" s="27">
        <f t="shared" si="167"/>
        <v>0</v>
      </c>
      <c r="BK78" s="27">
        <f t="shared" si="167"/>
        <v>0</v>
      </c>
      <c r="BL78" s="27">
        <f t="shared" si="167"/>
        <v>0</v>
      </c>
      <c r="BM78" s="27">
        <f t="shared" si="167"/>
        <v>0</v>
      </c>
      <c r="BN78" s="27">
        <f t="shared" si="162"/>
        <v>4499399000</v>
      </c>
      <c r="BO78" s="27">
        <f t="shared" ref="BO78:BV78" si="168">SUM(BO79,BO81,BO83)</f>
        <v>4649399000</v>
      </c>
      <c r="BP78" s="27">
        <f t="shared" si="168"/>
        <v>0</v>
      </c>
      <c r="BQ78" s="27">
        <f t="shared" si="168"/>
        <v>0</v>
      </c>
      <c r="BR78" s="27">
        <f t="shared" si="168"/>
        <v>0</v>
      </c>
      <c r="BS78" s="27">
        <f t="shared" si="168"/>
        <v>0</v>
      </c>
      <c r="BT78" s="27">
        <f t="shared" si="168"/>
        <v>0</v>
      </c>
      <c r="BU78" s="27">
        <f t="shared" si="168"/>
        <v>0</v>
      </c>
      <c r="BV78" s="27">
        <f t="shared" si="168"/>
        <v>0</v>
      </c>
      <c r="BW78" s="27">
        <f t="shared" si="163"/>
        <v>4649399000</v>
      </c>
      <c r="BX78" s="27">
        <f t="shared" ref="BX78" si="169">SUM(BX79,BX81,BX83)</f>
        <v>4649399000</v>
      </c>
      <c r="BY78" s="27">
        <f t="shared" si="101"/>
        <v>0</v>
      </c>
      <c r="BZ78" s="27"/>
    </row>
    <row r="79" spans="1:78" ht="16.5" outlineLevel="3" collapsed="1" thickBot="1" x14ac:dyDescent="0.25">
      <c r="A79" s="30" t="s">
        <v>41</v>
      </c>
      <c r="B79" s="31">
        <f t="shared" si="128"/>
        <v>15</v>
      </c>
      <c r="C79" s="32" t="s">
        <v>42</v>
      </c>
      <c r="D79" s="34">
        <v>4321684000</v>
      </c>
      <c r="E79" s="34"/>
      <c r="F79" s="63"/>
      <c r="G79" s="34">
        <f t="shared" si="99"/>
        <v>4321684000</v>
      </c>
      <c r="H79" s="33"/>
      <c r="I79" s="34"/>
      <c r="J79" s="35">
        <f>SUM(J80)</f>
        <v>4917330000</v>
      </c>
      <c r="K79" s="35">
        <f>SUM(K80)</f>
        <v>0</v>
      </c>
      <c r="L79" s="35">
        <f>SUM(L80)</f>
        <v>0</v>
      </c>
      <c r="M79" s="35">
        <f>SUM(M80)</f>
        <v>0</v>
      </c>
      <c r="N79" s="35">
        <f>SUM(N80)</f>
        <v>0</v>
      </c>
      <c r="O79" s="35">
        <f t="shared" si="129"/>
        <v>4917330000</v>
      </c>
      <c r="P79" s="36">
        <f t="shared" si="100"/>
        <v>595646000</v>
      </c>
      <c r="Q79" s="34"/>
      <c r="R79" s="35">
        <f>SUM(R80)</f>
        <v>5093357000</v>
      </c>
      <c r="S79" s="35">
        <f>SUM(S80)</f>
        <v>0</v>
      </c>
      <c r="T79" s="35">
        <f>SUM(T80)</f>
        <v>0</v>
      </c>
      <c r="U79" s="35">
        <f>SUM(U80)</f>
        <v>0</v>
      </c>
      <c r="V79" s="35">
        <f>SUM(V80)</f>
        <v>0</v>
      </c>
      <c r="W79" s="35">
        <f t="shared" si="130"/>
        <v>5093357000</v>
      </c>
      <c r="X79" s="34"/>
      <c r="Y79" s="35">
        <f t="shared" ref="Y79:BD79" si="170">SUM(Y80)</f>
        <v>5093357000</v>
      </c>
      <c r="Z79" s="35">
        <f t="shared" si="170"/>
        <v>0</v>
      </c>
      <c r="AA79" s="35">
        <f t="shared" si="170"/>
        <v>0</v>
      </c>
      <c r="AB79" s="35">
        <f t="shared" si="170"/>
        <v>0</v>
      </c>
      <c r="AC79" s="35">
        <f t="shared" si="170"/>
        <v>0</v>
      </c>
      <c r="AD79" s="35">
        <f t="shared" si="158"/>
        <v>5093357000</v>
      </c>
      <c r="AE79" s="35">
        <f t="shared" si="170"/>
        <v>4445099000</v>
      </c>
      <c r="AF79" s="35">
        <f t="shared" si="170"/>
        <v>0</v>
      </c>
      <c r="AG79" s="35">
        <f t="shared" si="170"/>
        <v>0</v>
      </c>
      <c r="AH79" s="35">
        <f t="shared" si="170"/>
        <v>0</v>
      </c>
      <c r="AI79" s="35">
        <f t="shared" si="170"/>
        <v>0</v>
      </c>
      <c r="AJ79" s="35">
        <f t="shared" si="170"/>
        <v>0</v>
      </c>
      <c r="AK79" s="35">
        <f t="shared" si="170"/>
        <v>0</v>
      </c>
      <c r="AL79" s="35">
        <f t="shared" si="170"/>
        <v>0</v>
      </c>
      <c r="AM79" s="35">
        <f t="shared" si="159"/>
        <v>4445099000</v>
      </c>
      <c r="AN79" s="35">
        <f t="shared" si="170"/>
        <v>4445099000</v>
      </c>
      <c r="AO79" s="35">
        <f t="shared" si="170"/>
        <v>0</v>
      </c>
      <c r="AP79" s="35">
        <f t="shared" si="170"/>
        <v>0</v>
      </c>
      <c r="AQ79" s="35">
        <f t="shared" si="170"/>
        <v>0</v>
      </c>
      <c r="AR79" s="35">
        <f t="shared" si="170"/>
        <v>0</v>
      </c>
      <c r="AS79" s="35">
        <f t="shared" si="170"/>
        <v>0</v>
      </c>
      <c r="AT79" s="35">
        <f t="shared" si="170"/>
        <v>0</v>
      </c>
      <c r="AU79" s="35">
        <f t="shared" si="170"/>
        <v>0</v>
      </c>
      <c r="AV79" s="35">
        <f t="shared" si="160"/>
        <v>4445099000</v>
      </c>
      <c r="AW79" s="35">
        <f>SUM(AW80)-1200000+24000000</f>
        <v>4467899000</v>
      </c>
      <c r="AX79" s="35">
        <f t="shared" si="170"/>
        <v>0</v>
      </c>
      <c r="AY79" s="35">
        <f t="shared" si="170"/>
        <v>0</v>
      </c>
      <c r="AZ79" s="35">
        <f t="shared" si="170"/>
        <v>0</v>
      </c>
      <c r="BA79" s="35">
        <f t="shared" si="170"/>
        <v>0</v>
      </c>
      <c r="BB79" s="35">
        <f t="shared" si="170"/>
        <v>0</v>
      </c>
      <c r="BC79" s="35">
        <f t="shared" si="170"/>
        <v>0</v>
      </c>
      <c r="BD79" s="35">
        <f t="shared" si="170"/>
        <v>0</v>
      </c>
      <c r="BE79" s="35">
        <f t="shared" si="161"/>
        <v>4467899000</v>
      </c>
      <c r="BF79" s="35">
        <f>SUM(BF80)-1200000+24000000</f>
        <v>4467899000</v>
      </c>
      <c r="BG79" s="35">
        <f t="shared" ref="BG79:BM79" si="171">SUM(BG80)</f>
        <v>0</v>
      </c>
      <c r="BH79" s="35">
        <f t="shared" si="171"/>
        <v>0</v>
      </c>
      <c r="BI79" s="35">
        <f t="shared" si="171"/>
        <v>0</v>
      </c>
      <c r="BJ79" s="35">
        <f t="shared" si="171"/>
        <v>0</v>
      </c>
      <c r="BK79" s="35">
        <f t="shared" si="171"/>
        <v>0</v>
      </c>
      <c r="BL79" s="35">
        <f t="shared" si="171"/>
        <v>0</v>
      </c>
      <c r="BM79" s="35">
        <f t="shared" si="171"/>
        <v>0</v>
      </c>
      <c r="BN79" s="35">
        <f t="shared" si="162"/>
        <v>4467899000</v>
      </c>
      <c r="BO79" s="35">
        <f>SUM(BO80)-1200000+24000000+150000000</f>
        <v>4617899000</v>
      </c>
      <c r="BP79" s="35">
        <f t="shared" ref="BP79:BV79" si="172">SUM(BP80)</f>
        <v>0</v>
      </c>
      <c r="BQ79" s="35">
        <f t="shared" si="172"/>
        <v>0</v>
      </c>
      <c r="BR79" s="35">
        <f t="shared" si="172"/>
        <v>0</v>
      </c>
      <c r="BS79" s="35">
        <f t="shared" si="172"/>
        <v>0</v>
      </c>
      <c r="BT79" s="35">
        <f t="shared" si="172"/>
        <v>0</v>
      </c>
      <c r="BU79" s="35">
        <f t="shared" si="172"/>
        <v>0</v>
      </c>
      <c r="BV79" s="35">
        <f t="shared" si="172"/>
        <v>0</v>
      </c>
      <c r="BW79" s="35">
        <f t="shared" si="163"/>
        <v>4617899000</v>
      </c>
      <c r="BX79" s="35">
        <f>BW79</f>
        <v>4617899000</v>
      </c>
      <c r="BY79" s="35">
        <f t="shared" si="101"/>
        <v>0</v>
      </c>
      <c r="BZ79" s="35"/>
    </row>
    <row r="80" spans="1:78" ht="15.75" hidden="1" outlineLevel="4" thickBot="1" x14ac:dyDescent="0.25">
      <c r="A80" s="37"/>
      <c r="B80" s="38">
        <f t="shared" si="128"/>
        <v>0</v>
      </c>
      <c r="C80" s="39"/>
      <c r="D80" s="41"/>
      <c r="E80" s="41"/>
      <c r="F80" s="41"/>
      <c r="G80" s="41">
        <f t="shared" si="99"/>
        <v>0</v>
      </c>
      <c r="H80" s="40" t="s">
        <v>38</v>
      </c>
      <c r="I80" s="41">
        <v>12</v>
      </c>
      <c r="J80" s="42">
        <v>4917330000</v>
      </c>
      <c r="K80" s="42"/>
      <c r="L80" s="42"/>
      <c r="M80" s="42"/>
      <c r="N80" s="42"/>
      <c r="O80" s="66">
        <f t="shared" si="129"/>
        <v>4917330000</v>
      </c>
      <c r="P80" s="43">
        <f t="shared" si="100"/>
        <v>4917330000</v>
      </c>
      <c r="Q80" s="41">
        <v>14</v>
      </c>
      <c r="R80" s="42">
        <v>5093357000</v>
      </c>
      <c r="S80" s="42"/>
      <c r="T80" s="42"/>
      <c r="U80" s="42"/>
      <c r="V80" s="42"/>
      <c r="W80" s="66">
        <f t="shared" si="130"/>
        <v>5093357000</v>
      </c>
      <c r="X80" s="41">
        <v>14</v>
      </c>
      <c r="Y80" s="42">
        <v>5093357000</v>
      </c>
      <c r="Z80" s="42"/>
      <c r="AA80" s="42"/>
      <c r="AB80" s="42"/>
      <c r="AC80" s="42"/>
      <c r="AD80" s="66">
        <f t="shared" si="158"/>
        <v>5093357000</v>
      </c>
      <c r="AE80" s="42">
        <v>4445099000</v>
      </c>
      <c r="AF80" s="42"/>
      <c r="AG80" s="42"/>
      <c r="AH80" s="42"/>
      <c r="AI80" s="42"/>
      <c r="AJ80" s="42"/>
      <c r="AK80" s="42"/>
      <c r="AL80" s="42"/>
      <c r="AM80" s="66">
        <f t="shared" si="159"/>
        <v>4445099000</v>
      </c>
      <c r="AN80" s="42">
        <v>4445099000</v>
      </c>
      <c r="AO80" s="42"/>
      <c r="AP80" s="42"/>
      <c r="AQ80" s="42"/>
      <c r="AR80" s="42"/>
      <c r="AS80" s="42"/>
      <c r="AT80" s="42"/>
      <c r="AU80" s="42"/>
      <c r="AV80" s="66">
        <f t="shared" si="160"/>
        <v>4445099000</v>
      </c>
      <c r="AW80" s="42">
        <v>4445099000</v>
      </c>
      <c r="AX80" s="42"/>
      <c r="AY80" s="42"/>
      <c r="AZ80" s="42"/>
      <c r="BA80" s="42"/>
      <c r="BB80" s="42"/>
      <c r="BC80" s="42"/>
      <c r="BD80" s="42"/>
      <c r="BE80" s="66">
        <f t="shared" si="161"/>
        <v>4445099000</v>
      </c>
      <c r="BF80" s="42">
        <v>4445099000</v>
      </c>
      <c r="BG80" s="42"/>
      <c r="BH80" s="42"/>
      <c r="BI80" s="42"/>
      <c r="BJ80" s="42"/>
      <c r="BK80" s="42"/>
      <c r="BL80" s="42"/>
      <c r="BM80" s="42"/>
      <c r="BN80" s="66">
        <f t="shared" si="162"/>
        <v>4445099000</v>
      </c>
      <c r="BO80" s="42">
        <v>4445099000</v>
      </c>
      <c r="BP80" s="42"/>
      <c r="BQ80" s="42"/>
      <c r="BR80" s="42"/>
      <c r="BS80" s="42"/>
      <c r="BT80" s="42"/>
      <c r="BU80" s="42"/>
      <c r="BV80" s="42"/>
      <c r="BW80" s="66">
        <f t="shared" si="163"/>
        <v>4445099000</v>
      </c>
      <c r="BX80" s="42"/>
      <c r="BY80" s="42">
        <f t="shared" si="101"/>
        <v>-4445099000</v>
      </c>
      <c r="BZ80" s="42"/>
    </row>
    <row r="81" spans="1:78" ht="32.25" outlineLevel="3" collapsed="1" thickBot="1" x14ac:dyDescent="0.25">
      <c r="A81" s="30" t="s">
        <v>43</v>
      </c>
      <c r="B81" s="31">
        <f t="shared" si="128"/>
        <v>15</v>
      </c>
      <c r="C81" s="32" t="s">
        <v>44</v>
      </c>
      <c r="D81" s="34">
        <v>30000000</v>
      </c>
      <c r="E81" s="34"/>
      <c r="F81" s="63"/>
      <c r="G81" s="34">
        <f t="shared" si="99"/>
        <v>30000000</v>
      </c>
      <c r="H81" s="33"/>
      <c r="I81" s="34"/>
      <c r="J81" s="35">
        <f>SUM(J82)</f>
        <v>32000000</v>
      </c>
      <c r="K81" s="35">
        <f>SUM(K82)</f>
        <v>0</v>
      </c>
      <c r="L81" s="35">
        <f>SUM(L82)</f>
        <v>0</v>
      </c>
      <c r="M81" s="35">
        <f>SUM(M82)</f>
        <v>0</v>
      </c>
      <c r="N81" s="35">
        <f>SUM(N82)</f>
        <v>0</v>
      </c>
      <c r="O81" s="35">
        <f t="shared" si="129"/>
        <v>32000000</v>
      </c>
      <c r="P81" s="36">
        <f t="shared" si="100"/>
        <v>2000000</v>
      </c>
      <c r="Q81" s="34"/>
      <c r="R81" s="35">
        <f>SUM(R82)</f>
        <v>30000000</v>
      </c>
      <c r="S81" s="35">
        <f>SUM(S82)</f>
        <v>0</v>
      </c>
      <c r="T81" s="35">
        <f>SUM(T82)</f>
        <v>0</v>
      </c>
      <c r="U81" s="35">
        <f>SUM(U82)</f>
        <v>0</v>
      </c>
      <c r="V81" s="35">
        <f>SUM(V82)</f>
        <v>0</v>
      </c>
      <c r="W81" s="35">
        <f t="shared" si="130"/>
        <v>30000000</v>
      </c>
      <c r="X81" s="34"/>
      <c r="Y81" s="44">
        <v>30000000</v>
      </c>
      <c r="Z81" s="35">
        <f>SUM(Z82)</f>
        <v>0</v>
      </c>
      <c r="AA81" s="35">
        <f>SUM(AA82)</f>
        <v>0</v>
      </c>
      <c r="AB81" s="35">
        <f>SUM(AB82)</f>
        <v>0</v>
      </c>
      <c r="AC81" s="35">
        <f>SUM(AC82)</f>
        <v>0</v>
      </c>
      <c r="AD81" s="35">
        <f t="shared" si="158"/>
        <v>30000000</v>
      </c>
      <c r="AE81" s="44">
        <v>30000000</v>
      </c>
      <c r="AF81" s="35">
        <f t="shared" ref="AF81:AL81" si="173">SUM(AF82)</f>
        <v>0</v>
      </c>
      <c r="AG81" s="35">
        <f t="shared" si="173"/>
        <v>0</v>
      </c>
      <c r="AH81" s="35">
        <f t="shared" si="173"/>
        <v>0</v>
      </c>
      <c r="AI81" s="35">
        <f t="shared" si="173"/>
        <v>0</v>
      </c>
      <c r="AJ81" s="35">
        <f t="shared" si="173"/>
        <v>0</v>
      </c>
      <c r="AK81" s="35">
        <f t="shared" si="173"/>
        <v>0</v>
      </c>
      <c r="AL81" s="35">
        <f t="shared" si="173"/>
        <v>0</v>
      </c>
      <c r="AM81" s="35">
        <f t="shared" si="159"/>
        <v>30000000</v>
      </c>
      <c r="AN81" s="44">
        <v>30000000</v>
      </c>
      <c r="AO81" s="35">
        <f t="shared" ref="AO81:AU81" si="174">SUM(AO82)</f>
        <v>0</v>
      </c>
      <c r="AP81" s="35">
        <f t="shared" si="174"/>
        <v>0</v>
      </c>
      <c r="AQ81" s="35">
        <f t="shared" si="174"/>
        <v>0</v>
      </c>
      <c r="AR81" s="35">
        <f t="shared" si="174"/>
        <v>0</v>
      </c>
      <c r="AS81" s="35">
        <f t="shared" si="174"/>
        <v>0</v>
      </c>
      <c r="AT81" s="35">
        <f t="shared" si="174"/>
        <v>0</v>
      </c>
      <c r="AU81" s="35">
        <f t="shared" si="174"/>
        <v>0</v>
      </c>
      <c r="AV81" s="35">
        <f t="shared" si="160"/>
        <v>30000000</v>
      </c>
      <c r="AW81" s="44">
        <v>30000000</v>
      </c>
      <c r="AX81" s="35">
        <f t="shared" ref="AX81:BD81" si="175">SUM(AX82)</f>
        <v>0</v>
      </c>
      <c r="AY81" s="35">
        <f t="shared" si="175"/>
        <v>0</v>
      </c>
      <c r="AZ81" s="35">
        <f t="shared" si="175"/>
        <v>0</v>
      </c>
      <c r="BA81" s="35">
        <f t="shared" si="175"/>
        <v>0</v>
      </c>
      <c r="BB81" s="35">
        <f t="shared" si="175"/>
        <v>0</v>
      </c>
      <c r="BC81" s="35">
        <f t="shared" si="175"/>
        <v>0</v>
      </c>
      <c r="BD81" s="35">
        <f t="shared" si="175"/>
        <v>0</v>
      </c>
      <c r="BE81" s="35">
        <f t="shared" si="161"/>
        <v>30000000</v>
      </c>
      <c r="BF81" s="44">
        <v>30000000</v>
      </c>
      <c r="BG81" s="35">
        <f t="shared" ref="BG81:BM81" si="176">SUM(BG82)</f>
        <v>0</v>
      </c>
      <c r="BH81" s="35">
        <f t="shared" si="176"/>
        <v>0</v>
      </c>
      <c r="BI81" s="35">
        <f t="shared" si="176"/>
        <v>0</v>
      </c>
      <c r="BJ81" s="35">
        <f t="shared" si="176"/>
        <v>0</v>
      </c>
      <c r="BK81" s="35">
        <f t="shared" si="176"/>
        <v>0</v>
      </c>
      <c r="BL81" s="35">
        <f t="shared" si="176"/>
        <v>0</v>
      </c>
      <c r="BM81" s="35">
        <f t="shared" si="176"/>
        <v>0</v>
      </c>
      <c r="BN81" s="35">
        <f t="shared" si="162"/>
        <v>30000000</v>
      </c>
      <c r="BO81" s="35">
        <v>30000000</v>
      </c>
      <c r="BP81" s="35">
        <f t="shared" ref="BP81:BV81" si="177">SUM(BP82)</f>
        <v>0</v>
      </c>
      <c r="BQ81" s="35">
        <f t="shared" si="177"/>
        <v>0</v>
      </c>
      <c r="BR81" s="35">
        <f t="shared" si="177"/>
        <v>0</v>
      </c>
      <c r="BS81" s="35">
        <f t="shared" si="177"/>
        <v>0</v>
      </c>
      <c r="BT81" s="35">
        <f t="shared" si="177"/>
        <v>0</v>
      </c>
      <c r="BU81" s="35">
        <f t="shared" si="177"/>
        <v>0</v>
      </c>
      <c r="BV81" s="35">
        <f t="shared" si="177"/>
        <v>0</v>
      </c>
      <c r="BW81" s="35">
        <f t="shared" si="163"/>
        <v>30000000</v>
      </c>
      <c r="BX81" s="35">
        <f>BW81</f>
        <v>30000000</v>
      </c>
      <c r="BY81" s="35">
        <f t="shared" si="101"/>
        <v>0</v>
      </c>
      <c r="BZ81" s="35"/>
    </row>
    <row r="82" spans="1:78" ht="15.75" hidden="1" outlineLevel="4" thickBot="1" x14ac:dyDescent="0.25">
      <c r="A82" s="37"/>
      <c r="B82" s="38">
        <f t="shared" si="128"/>
        <v>0</v>
      </c>
      <c r="C82" s="39"/>
      <c r="D82" s="41"/>
      <c r="E82" s="41"/>
      <c r="F82" s="41"/>
      <c r="G82" s="41">
        <f t="shared" si="99"/>
        <v>0</v>
      </c>
      <c r="H82" s="40" t="s">
        <v>38</v>
      </c>
      <c r="I82" s="41">
        <v>12</v>
      </c>
      <c r="J82" s="42">
        <v>32000000</v>
      </c>
      <c r="K82" s="42"/>
      <c r="L82" s="42"/>
      <c r="M82" s="42"/>
      <c r="N82" s="42"/>
      <c r="O82" s="42">
        <f t="shared" si="129"/>
        <v>32000000</v>
      </c>
      <c r="P82" s="43">
        <f t="shared" si="100"/>
        <v>32000000</v>
      </c>
      <c r="Q82" s="41">
        <v>12</v>
      </c>
      <c r="R82" s="42">
        <v>30000000</v>
      </c>
      <c r="S82" s="42"/>
      <c r="T82" s="42"/>
      <c r="U82" s="42"/>
      <c r="V82" s="42"/>
      <c r="W82" s="66">
        <f t="shared" si="130"/>
        <v>30000000</v>
      </c>
      <c r="X82" s="41"/>
      <c r="Y82" s="42"/>
      <c r="Z82" s="42"/>
      <c r="AA82" s="42"/>
      <c r="AB82" s="42"/>
      <c r="AC82" s="42"/>
      <c r="AD82" s="66">
        <f t="shared" si="158"/>
        <v>0</v>
      </c>
      <c r="AE82" s="42"/>
      <c r="AF82" s="42"/>
      <c r="AG82" s="42"/>
      <c r="AH82" s="42"/>
      <c r="AI82" s="42"/>
      <c r="AJ82" s="42"/>
      <c r="AK82" s="42"/>
      <c r="AL82" s="42"/>
      <c r="AM82" s="66">
        <f t="shared" si="159"/>
        <v>0</v>
      </c>
      <c r="AN82" s="42"/>
      <c r="AO82" s="42"/>
      <c r="AP82" s="42"/>
      <c r="AQ82" s="42"/>
      <c r="AR82" s="42"/>
      <c r="AS82" s="42"/>
      <c r="AT82" s="42"/>
      <c r="AU82" s="42"/>
      <c r="AV82" s="66">
        <f t="shared" si="160"/>
        <v>0</v>
      </c>
      <c r="AW82" s="42"/>
      <c r="AX82" s="42"/>
      <c r="AY82" s="42"/>
      <c r="AZ82" s="42"/>
      <c r="BA82" s="42"/>
      <c r="BB82" s="42"/>
      <c r="BC82" s="42"/>
      <c r="BD82" s="42"/>
      <c r="BE82" s="66">
        <f t="shared" si="161"/>
        <v>0</v>
      </c>
      <c r="BF82" s="42"/>
      <c r="BG82" s="42"/>
      <c r="BH82" s="42"/>
      <c r="BI82" s="42"/>
      <c r="BJ82" s="42"/>
      <c r="BK82" s="42"/>
      <c r="BL82" s="42"/>
      <c r="BM82" s="42"/>
      <c r="BN82" s="66">
        <f t="shared" si="162"/>
        <v>0</v>
      </c>
      <c r="BO82" s="42"/>
      <c r="BP82" s="42"/>
      <c r="BQ82" s="42"/>
      <c r="BR82" s="42"/>
      <c r="BS82" s="42"/>
      <c r="BT82" s="42"/>
      <c r="BU82" s="42"/>
      <c r="BV82" s="42"/>
      <c r="BW82" s="66">
        <f t="shared" si="163"/>
        <v>0</v>
      </c>
      <c r="BX82" s="42"/>
      <c r="BY82" s="42">
        <f t="shared" si="101"/>
        <v>0</v>
      </c>
      <c r="BZ82" s="42"/>
    </row>
    <row r="83" spans="1:78" ht="32.25" outlineLevel="3" collapsed="1" thickBot="1" x14ac:dyDescent="0.25">
      <c r="A83" s="30" t="s">
        <v>45</v>
      </c>
      <c r="B83" s="31">
        <f t="shared" si="128"/>
        <v>15</v>
      </c>
      <c r="C83" s="32" t="s">
        <v>46</v>
      </c>
      <c r="D83" s="34">
        <v>1500000</v>
      </c>
      <c r="E83" s="34"/>
      <c r="F83" s="63"/>
      <c r="G83" s="34">
        <f t="shared" si="99"/>
        <v>1500000</v>
      </c>
      <c r="H83" s="33"/>
      <c r="I83" s="34"/>
      <c r="J83" s="35">
        <f>SUM(J84)</f>
        <v>1500000</v>
      </c>
      <c r="K83" s="35">
        <f>SUM(K84)</f>
        <v>0</v>
      </c>
      <c r="L83" s="35">
        <f>SUM(L84)</f>
        <v>0</v>
      </c>
      <c r="M83" s="35">
        <f>SUM(M84)</f>
        <v>0</v>
      </c>
      <c r="N83" s="35">
        <f>SUM(N84)</f>
        <v>0</v>
      </c>
      <c r="O83" s="35">
        <f t="shared" si="129"/>
        <v>1500000</v>
      </c>
      <c r="P83" s="36">
        <f t="shared" si="100"/>
        <v>0</v>
      </c>
      <c r="Q83" s="34"/>
      <c r="R83" s="35">
        <f>SUM(R84)</f>
        <v>1500000</v>
      </c>
      <c r="S83" s="35">
        <f>SUM(S84)</f>
        <v>0</v>
      </c>
      <c r="T83" s="35">
        <f>SUM(T84)</f>
        <v>0</v>
      </c>
      <c r="U83" s="35">
        <f>SUM(U84)</f>
        <v>0</v>
      </c>
      <c r="V83" s="35">
        <f>SUM(V84)</f>
        <v>0</v>
      </c>
      <c r="W83" s="35">
        <f t="shared" si="130"/>
        <v>1500000</v>
      </c>
      <c r="X83" s="34"/>
      <c r="Y83" s="44">
        <v>1800000</v>
      </c>
      <c r="Z83" s="35">
        <f>SUM(Z84)</f>
        <v>0</v>
      </c>
      <c r="AA83" s="35">
        <f>SUM(AA84)</f>
        <v>0</v>
      </c>
      <c r="AB83" s="35">
        <f>SUM(AB84)</f>
        <v>0</v>
      </c>
      <c r="AC83" s="35">
        <f>SUM(AC84)</f>
        <v>0</v>
      </c>
      <c r="AD83" s="35">
        <f t="shared" si="158"/>
        <v>1800000</v>
      </c>
      <c r="AE83" s="35">
        <v>1500000</v>
      </c>
      <c r="AF83" s="35">
        <f t="shared" ref="AF83:AL83" si="178">SUM(AF84)</f>
        <v>0</v>
      </c>
      <c r="AG83" s="35">
        <f t="shared" si="178"/>
        <v>0</v>
      </c>
      <c r="AH83" s="35">
        <f t="shared" si="178"/>
        <v>0</v>
      </c>
      <c r="AI83" s="35">
        <f t="shared" si="178"/>
        <v>0</v>
      </c>
      <c r="AJ83" s="35">
        <f t="shared" si="178"/>
        <v>0</v>
      </c>
      <c r="AK83" s="35">
        <f t="shared" si="178"/>
        <v>0</v>
      </c>
      <c r="AL83" s="35">
        <f t="shared" si="178"/>
        <v>0</v>
      </c>
      <c r="AM83" s="35">
        <f t="shared" si="159"/>
        <v>1500000</v>
      </c>
      <c r="AN83" s="35">
        <v>1500000</v>
      </c>
      <c r="AO83" s="35">
        <f t="shared" ref="AO83:AU83" si="179">SUM(AO84)</f>
        <v>0</v>
      </c>
      <c r="AP83" s="35">
        <f t="shared" si="179"/>
        <v>0</v>
      </c>
      <c r="AQ83" s="35">
        <f t="shared" si="179"/>
        <v>0</v>
      </c>
      <c r="AR83" s="35">
        <f t="shared" si="179"/>
        <v>0</v>
      </c>
      <c r="AS83" s="35">
        <f t="shared" si="179"/>
        <v>0</v>
      </c>
      <c r="AT83" s="35">
        <f t="shared" si="179"/>
        <v>0</v>
      </c>
      <c r="AU83" s="35">
        <f t="shared" si="179"/>
        <v>0</v>
      </c>
      <c r="AV83" s="35">
        <f t="shared" si="160"/>
        <v>1500000</v>
      </c>
      <c r="AW83" s="35">
        <v>1500000</v>
      </c>
      <c r="AX83" s="35">
        <f t="shared" ref="AX83:BD83" si="180">SUM(AX84)</f>
        <v>0</v>
      </c>
      <c r="AY83" s="35">
        <f t="shared" si="180"/>
        <v>0</v>
      </c>
      <c r="AZ83" s="35">
        <f t="shared" si="180"/>
        <v>0</v>
      </c>
      <c r="BA83" s="35">
        <f t="shared" si="180"/>
        <v>0</v>
      </c>
      <c r="BB83" s="35">
        <f t="shared" si="180"/>
        <v>0</v>
      </c>
      <c r="BC83" s="35">
        <f t="shared" si="180"/>
        <v>0</v>
      </c>
      <c r="BD83" s="35">
        <f t="shared" si="180"/>
        <v>0</v>
      </c>
      <c r="BE83" s="35">
        <f t="shared" si="161"/>
        <v>1500000</v>
      </c>
      <c r="BF83" s="35">
        <v>1500000</v>
      </c>
      <c r="BG83" s="35">
        <f t="shared" ref="BG83:BM83" si="181">SUM(BG84)</f>
        <v>0</v>
      </c>
      <c r="BH83" s="35">
        <f t="shared" si="181"/>
        <v>0</v>
      </c>
      <c r="BI83" s="35">
        <f t="shared" si="181"/>
        <v>0</v>
      </c>
      <c r="BJ83" s="35">
        <f t="shared" si="181"/>
        <v>0</v>
      </c>
      <c r="BK83" s="35">
        <f t="shared" si="181"/>
        <v>0</v>
      </c>
      <c r="BL83" s="35">
        <f t="shared" si="181"/>
        <v>0</v>
      </c>
      <c r="BM83" s="35">
        <f t="shared" si="181"/>
        <v>0</v>
      </c>
      <c r="BN83" s="35">
        <f t="shared" si="162"/>
        <v>1500000</v>
      </c>
      <c r="BO83" s="35">
        <v>1500000</v>
      </c>
      <c r="BP83" s="35">
        <f t="shared" ref="BP83:BV83" si="182">SUM(BP84)</f>
        <v>0</v>
      </c>
      <c r="BQ83" s="35">
        <f t="shared" si="182"/>
        <v>0</v>
      </c>
      <c r="BR83" s="35">
        <f t="shared" si="182"/>
        <v>0</v>
      </c>
      <c r="BS83" s="35">
        <f t="shared" si="182"/>
        <v>0</v>
      </c>
      <c r="BT83" s="35">
        <f t="shared" si="182"/>
        <v>0</v>
      </c>
      <c r="BU83" s="35">
        <f t="shared" si="182"/>
        <v>0</v>
      </c>
      <c r="BV83" s="35">
        <f t="shared" si="182"/>
        <v>0</v>
      </c>
      <c r="BW83" s="35">
        <f t="shared" si="163"/>
        <v>1500000</v>
      </c>
      <c r="BX83" s="35">
        <f>BW83</f>
        <v>1500000</v>
      </c>
      <c r="BY83" s="35">
        <f t="shared" si="101"/>
        <v>0</v>
      </c>
      <c r="BZ83" s="35"/>
    </row>
    <row r="84" spans="1:78" ht="15.75" hidden="1" outlineLevel="4" thickBot="1" x14ac:dyDescent="0.25">
      <c r="A84" s="37"/>
      <c r="B84" s="38">
        <f t="shared" si="128"/>
        <v>0</v>
      </c>
      <c r="C84" s="39"/>
      <c r="D84" s="41"/>
      <c r="E84" s="41"/>
      <c r="F84" s="41"/>
      <c r="G84" s="41">
        <f t="shared" si="99"/>
        <v>0</v>
      </c>
      <c r="H84" s="40" t="s">
        <v>27</v>
      </c>
      <c r="I84" s="41">
        <v>1</v>
      </c>
      <c r="J84" s="42">
        <v>1500000</v>
      </c>
      <c r="K84" s="42"/>
      <c r="L84" s="42"/>
      <c r="M84" s="42"/>
      <c r="N84" s="42"/>
      <c r="O84" s="42">
        <f t="shared" si="129"/>
        <v>1500000</v>
      </c>
      <c r="P84" s="43">
        <f t="shared" si="100"/>
        <v>1500000</v>
      </c>
      <c r="Q84" s="41">
        <v>1</v>
      </c>
      <c r="R84" s="42">
        <f>1575000-75000</f>
        <v>1500000</v>
      </c>
      <c r="S84" s="42"/>
      <c r="T84" s="42"/>
      <c r="U84" s="42"/>
      <c r="V84" s="42"/>
      <c r="W84" s="66">
        <f t="shared" si="130"/>
        <v>1500000</v>
      </c>
      <c r="X84" s="41">
        <v>1</v>
      </c>
      <c r="Y84" s="42">
        <f>1575000-75000</f>
        <v>1500000</v>
      </c>
      <c r="Z84" s="42"/>
      <c r="AA84" s="42"/>
      <c r="AB84" s="42"/>
      <c r="AC84" s="42"/>
      <c r="AD84" s="66">
        <f t="shared" si="158"/>
        <v>1500000</v>
      </c>
      <c r="AE84" s="42">
        <f>1575000-75000</f>
        <v>1500000</v>
      </c>
      <c r="AF84" s="42"/>
      <c r="AG84" s="42"/>
      <c r="AH84" s="42"/>
      <c r="AI84" s="42"/>
      <c r="AJ84" s="42"/>
      <c r="AK84" s="42"/>
      <c r="AL84" s="42"/>
      <c r="AM84" s="66">
        <f t="shared" si="159"/>
        <v>1500000</v>
      </c>
      <c r="AN84" s="42">
        <f>1575000-75000</f>
        <v>1500000</v>
      </c>
      <c r="AO84" s="42"/>
      <c r="AP84" s="42"/>
      <c r="AQ84" s="42"/>
      <c r="AR84" s="42"/>
      <c r="AS84" s="42"/>
      <c r="AT84" s="42"/>
      <c r="AU84" s="42"/>
      <c r="AV84" s="66">
        <f t="shared" si="160"/>
        <v>1500000</v>
      </c>
      <c r="AW84" s="42">
        <f>1575000-75000</f>
        <v>1500000</v>
      </c>
      <c r="AX84" s="42"/>
      <c r="AY84" s="42"/>
      <c r="AZ84" s="42"/>
      <c r="BA84" s="42"/>
      <c r="BB84" s="42"/>
      <c r="BC84" s="42"/>
      <c r="BD84" s="42"/>
      <c r="BE84" s="66">
        <f t="shared" si="161"/>
        <v>1500000</v>
      </c>
      <c r="BF84" s="42">
        <f>1575000-75000</f>
        <v>1500000</v>
      </c>
      <c r="BG84" s="42"/>
      <c r="BH84" s="42"/>
      <c r="BI84" s="42"/>
      <c r="BJ84" s="42"/>
      <c r="BK84" s="42"/>
      <c r="BL84" s="42"/>
      <c r="BM84" s="42"/>
      <c r="BN84" s="66">
        <f t="shared" si="162"/>
        <v>1500000</v>
      </c>
      <c r="BO84" s="42">
        <f>1575000-75000</f>
        <v>1500000</v>
      </c>
      <c r="BP84" s="42"/>
      <c r="BQ84" s="42"/>
      <c r="BR84" s="42"/>
      <c r="BS84" s="42"/>
      <c r="BT84" s="42"/>
      <c r="BU84" s="42"/>
      <c r="BV84" s="42"/>
      <c r="BW84" s="66">
        <f t="shared" si="163"/>
        <v>1500000</v>
      </c>
      <c r="BX84" s="42"/>
      <c r="BY84" s="42">
        <f t="shared" si="101"/>
        <v>-1500000</v>
      </c>
      <c r="BZ84" s="42"/>
    </row>
    <row r="85" spans="1:78" ht="32.25" outlineLevel="2" thickBot="1" x14ac:dyDescent="0.25">
      <c r="A85" s="25" t="s">
        <v>48</v>
      </c>
      <c r="B85" s="26">
        <f t="shared" si="128"/>
        <v>12</v>
      </c>
      <c r="C85" s="46" t="s">
        <v>49</v>
      </c>
      <c r="D85" s="28">
        <f>SUM(D86)</f>
        <v>0</v>
      </c>
      <c r="E85" s="28">
        <f>SUM(E86)</f>
        <v>0</v>
      </c>
      <c r="F85" s="62"/>
      <c r="G85" s="28">
        <f t="shared" si="99"/>
        <v>0</v>
      </c>
      <c r="H85" s="60"/>
      <c r="I85" s="28"/>
      <c r="J85" s="27">
        <f t="shared" ref="J85:N86" si="183">SUM(J86)</f>
        <v>9500000</v>
      </c>
      <c r="K85" s="27">
        <f t="shared" si="183"/>
        <v>0</v>
      </c>
      <c r="L85" s="27">
        <f t="shared" si="183"/>
        <v>0</v>
      </c>
      <c r="M85" s="27">
        <f t="shared" si="183"/>
        <v>0</v>
      </c>
      <c r="N85" s="27">
        <f t="shared" si="183"/>
        <v>0</v>
      </c>
      <c r="O85" s="27">
        <f t="shared" si="129"/>
        <v>9500000</v>
      </c>
      <c r="P85" s="29">
        <f t="shared" si="100"/>
        <v>9500000</v>
      </c>
      <c r="Q85" s="28"/>
      <c r="R85" s="27">
        <f t="shared" ref="R85:V86" si="184">SUM(R86)</f>
        <v>9500000</v>
      </c>
      <c r="S85" s="27">
        <f t="shared" si="184"/>
        <v>0</v>
      </c>
      <c r="T85" s="27">
        <f t="shared" si="184"/>
        <v>0</v>
      </c>
      <c r="U85" s="27">
        <f t="shared" si="184"/>
        <v>0</v>
      </c>
      <c r="V85" s="27">
        <f t="shared" si="184"/>
        <v>0</v>
      </c>
      <c r="W85" s="27">
        <f t="shared" si="130"/>
        <v>9500000</v>
      </c>
      <c r="X85" s="28"/>
      <c r="Y85" s="27">
        <f>SUM(Y86,Y88,Y90)</f>
        <v>45000000</v>
      </c>
      <c r="Z85" s="27">
        <f>SUM(Z86,Z88,Z90)</f>
        <v>0</v>
      </c>
      <c r="AA85" s="27">
        <f>SUM(AA86,AA88,AA90)</f>
        <v>0</v>
      </c>
      <c r="AB85" s="27">
        <f>SUM(AB86,AB88,AB90)</f>
        <v>0</v>
      </c>
      <c r="AC85" s="27">
        <f>SUM(AC86,AC88,AC90)</f>
        <v>0</v>
      </c>
      <c r="AD85" s="27">
        <f t="shared" si="158"/>
        <v>45000000</v>
      </c>
      <c r="AE85" s="27">
        <f t="shared" ref="AE85:AL85" si="185">SUM(AE86,AE88,AE90)</f>
        <v>45000000</v>
      </c>
      <c r="AF85" s="27">
        <f t="shared" si="185"/>
        <v>0</v>
      </c>
      <c r="AG85" s="27">
        <f t="shared" si="185"/>
        <v>0</v>
      </c>
      <c r="AH85" s="27">
        <f t="shared" si="185"/>
        <v>0</v>
      </c>
      <c r="AI85" s="27">
        <f t="shared" si="185"/>
        <v>0</v>
      </c>
      <c r="AJ85" s="27">
        <f t="shared" si="185"/>
        <v>0</v>
      </c>
      <c r="AK85" s="27">
        <f t="shared" si="185"/>
        <v>0</v>
      </c>
      <c r="AL85" s="27">
        <f t="shared" si="185"/>
        <v>0</v>
      </c>
      <c r="AM85" s="27">
        <f t="shared" si="159"/>
        <v>45000000</v>
      </c>
      <c r="AN85" s="27">
        <f t="shared" ref="AN85:AU85" si="186">SUM(AN86,AN88,AN90)</f>
        <v>45000000</v>
      </c>
      <c r="AO85" s="27">
        <f t="shared" si="186"/>
        <v>0</v>
      </c>
      <c r="AP85" s="27">
        <f t="shared" si="186"/>
        <v>0</v>
      </c>
      <c r="AQ85" s="27">
        <f t="shared" si="186"/>
        <v>0</v>
      </c>
      <c r="AR85" s="27">
        <f t="shared" si="186"/>
        <v>0</v>
      </c>
      <c r="AS85" s="27">
        <f t="shared" si="186"/>
        <v>0</v>
      </c>
      <c r="AT85" s="27">
        <f t="shared" si="186"/>
        <v>0</v>
      </c>
      <c r="AU85" s="27">
        <f t="shared" si="186"/>
        <v>0</v>
      </c>
      <c r="AV85" s="27">
        <f t="shared" si="160"/>
        <v>45000000</v>
      </c>
      <c r="AW85" s="27">
        <f t="shared" ref="AW85:BD85" si="187">SUM(AW86,AW88,AW90)</f>
        <v>45000000</v>
      </c>
      <c r="AX85" s="27">
        <f t="shared" si="187"/>
        <v>0</v>
      </c>
      <c r="AY85" s="27">
        <f t="shared" si="187"/>
        <v>0</v>
      </c>
      <c r="AZ85" s="27">
        <f t="shared" si="187"/>
        <v>0</v>
      </c>
      <c r="BA85" s="27">
        <f t="shared" si="187"/>
        <v>0</v>
      </c>
      <c r="BB85" s="27">
        <f t="shared" si="187"/>
        <v>0</v>
      </c>
      <c r="BC85" s="27">
        <f t="shared" si="187"/>
        <v>0</v>
      </c>
      <c r="BD85" s="27">
        <f t="shared" si="187"/>
        <v>0</v>
      </c>
      <c r="BE85" s="27">
        <f t="shared" si="161"/>
        <v>45000000</v>
      </c>
      <c r="BF85" s="27">
        <f t="shared" ref="BF85:BM85" si="188">SUM(BF86,BF88,BF90)</f>
        <v>45000000</v>
      </c>
      <c r="BG85" s="27">
        <f t="shared" si="188"/>
        <v>0</v>
      </c>
      <c r="BH85" s="27">
        <f t="shared" si="188"/>
        <v>0</v>
      </c>
      <c r="BI85" s="27">
        <f t="shared" si="188"/>
        <v>0</v>
      </c>
      <c r="BJ85" s="27">
        <f t="shared" si="188"/>
        <v>0</v>
      </c>
      <c r="BK85" s="27">
        <f t="shared" si="188"/>
        <v>0</v>
      </c>
      <c r="BL85" s="27">
        <f t="shared" si="188"/>
        <v>0</v>
      </c>
      <c r="BM85" s="27">
        <f t="shared" si="188"/>
        <v>0</v>
      </c>
      <c r="BN85" s="27">
        <f t="shared" si="162"/>
        <v>45000000</v>
      </c>
      <c r="BO85" s="27">
        <f t="shared" ref="BO85:BV85" si="189">SUM(BO86,BO88,BO90)</f>
        <v>45000000</v>
      </c>
      <c r="BP85" s="27">
        <f t="shared" si="189"/>
        <v>0</v>
      </c>
      <c r="BQ85" s="27">
        <f t="shared" si="189"/>
        <v>0</v>
      </c>
      <c r="BR85" s="27">
        <f t="shared" si="189"/>
        <v>0</v>
      </c>
      <c r="BS85" s="27">
        <f t="shared" si="189"/>
        <v>0</v>
      </c>
      <c r="BT85" s="27">
        <f t="shared" si="189"/>
        <v>0</v>
      </c>
      <c r="BU85" s="27">
        <f t="shared" si="189"/>
        <v>0</v>
      </c>
      <c r="BV85" s="27">
        <f t="shared" si="189"/>
        <v>0</v>
      </c>
      <c r="BW85" s="27">
        <f t="shared" si="163"/>
        <v>45000000</v>
      </c>
      <c r="BX85" s="27">
        <f t="shared" ref="BX85" si="190">SUM(BX86,BX88,BX90)</f>
        <v>45000000</v>
      </c>
      <c r="BY85" s="27">
        <f t="shared" si="101"/>
        <v>0</v>
      </c>
      <c r="BZ85" s="27"/>
    </row>
    <row r="86" spans="1:78" ht="32.25" outlineLevel="3" collapsed="1" thickBot="1" x14ac:dyDescent="0.25">
      <c r="A86" s="30" t="s">
        <v>50</v>
      </c>
      <c r="B86" s="31">
        <f t="shared" si="128"/>
        <v>15</v>
      </c>
      <c r="C86" s="32" t="s">
        <v>51</v>
      </c>
      <c r="D86" s="34">
        <v>0</v>
      </c>
      <c r="E86" s="34"/>
      <c r="F86" s="63"/>
      <c r="G86" s="34">
        <f t="shared" si="99"/>
        <v>0</v>
      </c>
      <c r="H86" s="33"/>
      <c r="I86" s="34"/>
      <c r="J86" s="35">
        <f t="shared" si="183"/>
        <v>9500000</v>
      </c>
      <c r="K86" s="35">
        <f t="shared" si="183"/>
        <v>0</v>
      </c>
      <c r="L86" s="35">
        <f t="shared" si="183"/>
        <v>0</v>
      </c>
      <c r="M86" s="35">
        <f t="shared" si="183"/>
        <v>0</v>
      </c>
      <c r="N86" s="35">
        <f t="shared" si="183"/>
        <v>0</v>
      </c>
      <c r="O86" s="35">
        <f t="shared" si="129"/>
        <v>9500000</v>
      </c>
      <c r="P86" s="36">
        <f t="shared" si="100"/>
        <v>9500000</v>
      </c>
      <c r="Q86" s="34"/>
      <c r="R86" s="35">
        <f t="shared" si="184"/>
        <v>9500000</v>
      </c>
      <c r="S86" s="35">
        <f t="shared" si="184"/>
        <v>0</v>
      </c>
      <c r="T86" s="35">
        <f t="shared" si="184"/>
        <v>0</v>
      </c>
      <c r="U86" s="35">
        <f t="shared" si="184"/>
        <v>0</v>
      </c>
      <c r="V86" s="35">
        <f t="shared" si="184"/>
        <v>0</v>
      </c>
      <c r="W86" s="35">
        <f t="shared" si="130"/>
        <v>9500000</v>
      </c>
      <c r="X86" s="34"/>
      <c r="Y86" s="35">
        <f t="shared" ref="Y86:BV86" si="191">SUM(Y87)</f>
        <v>9500000</v>
      </c>
      <c r="Z86" s="35">
        <f t="shared" si="191"/>
        <v>0</v>
      </c>
      <c r="AA86" s="35">
        <f t="shared" si="191"/>
        <v>0</v>
      </c>
      <c r="AB86" s="35">
        <f t="shared" si="191"/>
        <v>0</v>
      </c>
      <c r="AC86" s="35">
        <f t="shared" si="191"/>
        <v>0</v>
      </c>
      <c r="AD86" s="35">
        <f t="shared" si="158"/>
        <v>9500000</v>
      </c>
      <c r="AE86" s="35">
        <f t="shared" si="191"/>
        <v>9500000</v>
      </c>
      <c r="AF86" s="35">
        <f t="shared" si="191"/>
        <v>0</v>
      </c>
      <c r="AG86" s="35">
        <f t="shared" si="191"/>
        <v>0</v>
      </c>
      <c r="AH86" s="35">
        <f t="shared" si="191"/>
        <v>0</v>
      </c>
      <c r="AI86" s="35">
        <f t="shared" si="191"/>
        <v>0</v>
      </c>
      <c r="AJ86" s="35">
        <f t="shared" si="191"/>
        <v>0</v>
      </c>
      <c r="AK86" s="35">
        <f t="shared" si="191"/>
        <v>0</v>
      </c>
      <c r="AL86" s="35">
        <f t="shared" si="191"/>
        <v>0</v>
      </c>
      <c r="AM86" s="35">
        <f t="shared" si="159"/>
        <v>9500000</v>
      </c>
      <c r="AN86" s="35">
        <f t="shared" si="191"/>
        <v>9500000</v>
      </c>
      <c r="AO86" s="35">
        <f t="shared" si="191"/>
        <v>0</v>
      </c>
      <c r="AP86" s="35">
        <f t="shared" si="191"/>
        <v>0</v>
      </c>
      <c r="AQ86" s="35">
        <f t="shared" si="191"/>
        <v>0</v>
      </c>
      <c r="AR86" s="35">
        <f t="shared" si="191"/>
        <v>0</v>
      </c>
      <c r="AS86" s="35">
        <f t="shared" si="191"/>
        <v>0</v>
      </c>
      <c r="AT86" s="35">
        <f t="shared" si="191"/>
        <v>0</v>
      </c>
      <c r="AU86" s="35">
        <f t="shared" si="191"/>
        <v>0</v>
      </c>
      <c r="AV86" s="35">
        <f t="shared" si="160"/>
        <v>9500000</v>
      </c>
      <c r="AW86" s="35">
        <f t="shared" si="191"/>
        <v>9500000</v>
      </c>
      <c r="AX86" s="35">
        <f t="shared" si="191"/>
        <v>0</v>
      </c>
      <c r="AY86" s="35">
        <f t="shared" si="191"/>
        <v>0</v>
      </c>
      <c r="AZ86" s="35">
        <f t="shared" si="191"/>
        <v>0</v>
      </c>
      <c r="BA86" s="35">
        <f t="shared" si="191"/>
        <v>0</v>
      </c>
      <c r="BB86" s="35">
        <f t="shared" si="191"/>
        <v>0</v>
      </c>
      <c r="BC86" s="35">
        <f t="shared" si="191"/>
        <v>0</v>
      </c>
      <c r="BD86" s="35">
        <f t="shared" si="191"/>
        <v>0</v>
      </c>
      <c r="BE86" s="35">
        <f t="shared" si="161"/>
        <v>9500000</v>
      </c>
      <c r="BF86" s="35">
        <f t="shared" si="191"/>
        <v>9500000</v>
      </c>
      <c r="BG86" s="35">
        <f t="shared" si="191"/>
        <v>0</v>
      </c>
      <c r="BH86" s="35">
        <f t="shared" si="191"/>
        <v>0</v>
      </c>
      <c r="BI86" s="35">
        <f t="shared" si="191"/>
        <v>0</v>
      </c>
      <c r="BJ86" s="35">
        <f t="shared" si="191"/>
        <v>0</v>
      </c>
      <c r="BK86" s="35">
        <f t="shared" si="191"/>
        <v>0</v>
      </c>
      <c r="BL86" s="35">
        <f t="shared" si="191"/>
        <v>0</v>
      </c>
      <c r="BM86" s="35">
        <f t="shared" si="191"/>
        <v>0</v>
      </c>
      <c r="BN86" s="35">
        <f t="shared" si="162"/>
        <v>9500000</v>
      </c>
      <c r="BO86" s="35">
        <f t="shared" si="191"/>
        <v>9500000</v>
      </c>
      <c r="BP86" s="35">
        <f t="shared" si="191"/>
        <v>0</v>
      </c>
      <c r="BQ86" s="35">
        <f t="shared" si="191"/>
        <v>0</v>
      </c>
      <c r="BR86" s="35">
        <f t="shared" si="191"/>
        <v>0</v>
      </c>
      <c r="BS86" s="35">
        <f t="shared" si="191"/>
        <v>0</v>
      </c>
      <c r="BT86" s="35">
        <f t="shared" si="191"/>
        <v>0</v>
      </c>
      <c r="BU86" s="35">
        <f t="shared" si="191"/>
        <v>0</v>
      </c>
      <c r="BV86" s="35">
        <f t="shared" si="191"/>
        <v>0</v>
      </c>
      <c r="BW86" s="35">
        <f t="shared" si="163"/>
        <v>9500000</v>
      </c>
      <c r="BX86" s="35">
        <f>BW86</f>
        <v>9500000</v>
      </c>
      <c r="BY86" s="35">
        <f t="shared" si="101"/>
        <v>0</v>
      </c>
      <c r="BZ86" s="35"/>
    </row>
    <row r="87" spans="1:78" ht="15.75" hidden="1" outlineLevel="4" thickBot="1" x14ac:dyDescent="0.25">
      <c r="A87" s="37"/>
      <c r="B87" s="38">
        <f t="shared" si="128"/>
        <v>0</v>
      </c>
      <c r="C87" s="39"/>
      <c r="D87" s="41"/>
      <c r="E87" s="41"/>
      <c r="F87" s="41"/>
      <c r="G87" s="41">
        <f t="shared" si="99"/>
        <v>0</v>
      </c>
      <c r="H87" s="40" t="s">
        <v>52</v>
      </c>
      <c r="I87" s="41">
        <v>2</v>
      </c>
      <c r="J87" s="42">
        <v>9500000</v>
      </c>
      <c r="K87" s="42"/>
      <c r="L87" s="42"/>
      <c r="M87" s="42"/>
      <c r="N87" s="42"/>
      <c r="O87" s="42">
        <f t="shared" si="129"/>
        <v>9500000</v>
      </c>
      <c r="P87" s="43">
        <f t="shared" si="100"/>
        <v>9500000</v>
      </c>
      <c r="Q87" s="41">
        <v>2</v>
      </c>
      <c r="R87" s="42">
        <f>9975000-475000</f>
        <v>9500000</v>
      </c>
      <c r="S87" s="42"/>
      <c r="T87" s="42"/>
      <c r="U87" s="42"/>
      <c r="V87" s="42"/>
      <c r="W87" s="66">
        <f t="shared" si="130"/>
        <v>9500000</v>
      </c>
      <c r="X87" s="41">
        <v>2</v>
      </c>
      <c r="Y87" s="42">
        <f>9975000-475000</f>
        <v>9500000</v>
      </c>
      <c r="Z87" s="42"/>
      <c r="AA87" s="42"/>
      <c r="AB87" s="42"/>
      <c r="AC87" s="42"/>
      <c r="AD87" s="66">
        <f t="shared" si="158"/>
        <v>9500000</v>
      </c>
      <c r="AE87" s="42">
        <f>9975000-475000</f>
        <v>9500000</v>
      </c>
      <c r="AF87" s="42"/>
      <c r="AG87" s="42"/>
      <c r="AH87" s="42"/>
      <c r="AI87" s="42"/>
      <c r="AJ87" s="42"/>
      <c r="AK87" s="42"/>
      <c r="AL87" s="42"/>
      <c r="AM87" s="66">
        <f t="shared" si="159"/>
        <v>9500000</v>
      </c>
      <c r="AN87" s="42">
        <f>9975000-475000</f>
        <v>9500000</v>
      </c>
      <c r="AO87" s="42"/>
      <c r="AP87" s="42"/>
      <c r="AQ87" s="42"/>
      <c r="AR87" s="42"/>
      <c r="AS87" s="42"/>
      <c r="AT87" s="42"/>
      <c r="AU87" s="42"/>
      <c r="AV87" s="66">
        <f t="shared" si="160"/>
        <v>9500000</v>
      </c>
      <c r="AW87" s="42">
        <f>9975000-475000</f>
        <v>9500000</v>
      </c>
      <c r="AX87" s="42"/>
      <c r="AY87" s="42"/>
      <c r="AZ87" s="42"/>
      <c r="BA87" s="42"/>
      <c r="BB87" s="42"/>
      <c r="BC87" s="42"/>
      <c r="BD87" s="42"/>
      <c r="BE87" s="66">
        <f t="shared" si="161"/>
        <v>9500000</v>
      </c>
      <c r="BF87" s="42">
        <f>9975000-475000</f>
        <v>9500000</v>
      </c>
      <c r="BG87" s="42"/>
      <c r="BH87" s="42"/>
      <c r="BI87" s="42"/>
      <c r="BJ87" s="42"/>
      <c r="BK87" s="42"/>
      <c r="BL87" s="42"/>
      <c r="BM87" s="42"/>
      <c r="BN87" s="66">
        <f t="shared" si="162"/>
        <v>9500000</v>
      </c>
      <c r="BO87" s="42">
        <f>9975000-475000</f>
        <v>9500000</v>
      </c>
      <c r="BP87" s="42"/>
      <c r="BQ87" s="42"/>
      <c r="BR87" s="42"/>
      <c r="BS87" s="42"/>
      <c r="BT87" s="42"/>
      <c r="BU87" s="42"/>
      <c r="BV87" s="42"/>
      <c r="BW87" s="66">
        <f t="shared" si="163"/>
        <v>9500000</v>
      </c>
      <c r="BX87" s="42"/>
      <c r="BY87" s="42">
        <f t="shared" si="101"/>
        <v>-9500000</v>
      </c>
      <c r="BZ87" s="42"/>
    </row>
    <row r="88" spans="1:78" ht="32.25" outlineLevel="3" collapsed="1" thickBot="1" x14ac:dyDescent="0.25">
      <c r="A88" s="30" t="s">
        <v>128</v>
      </c>
      <c r="B88" s="31"/>
      <c r="C88" s="32" t="s">
        <v>129</v>
      </c>
      <c r="D88" s="34"/>
      <c r="E88" s="34"/>
      <c r="F88" s="63"/>
      <c r="G88" s="34">
        <f t="shared" si="99"/>
        <v>0</v>
      </c>
      <c r="H88" s="33"/>
      <c r="I88" s="34"/>
      <c r="J88" s="35">
        <f>SUM(J89)</f>
        <v>5000000</v>
      </c>
      <c r="K88" s="35"/>
      <c r="L88" s="35"/>
      <c r="M88" s="35"/>
      <c r="N88" s="35"/>
      <c r="O88" s="35">
        <f t="shared" si="129"/>
        <v>5000000</v>
      </c>
      <c r="P88" s="36">
        <f t="shared" si="100"/>
        <v>5000000</v>
      </c>
      <c r="Q88" s="34"/>
      <c r="R88" s="35">
        <f>SUM(R89)</f>
        <v>5000000</v>
      </c>
      <c r="S88" s="35"/>
      <c r="T88" s="35"/>
      <c r="U88" s="35"/>
      <c r="V88" s="35"/>
      <c r="W88" s="35">
        <f t="shared" si="130"/>
        <v>5000000</v>
      </c>
      <c r="X88" s="34"/>
      <c r="Y88" s="35">
        <f>SUM(Y89)</f>
        <v>5000000</v>
      </c>
      <c r="Z88" s="35"/>
      <c r="AA88" s="35"/>
      <c r="AB88" s="35"/>
      <c r="AC88" s="35"/>
      <c r="AD88" s="35">
        <f t="shared" si="158"/>
        <v>5000000</v>
      </c>
      <c r="AE88" s="35">
        <f>SUM(AE89)</f>
        <v>5000000</v>
      </c>
      <c r="AF88" s="35"/>
      <c r="AG88" s="35"/>
      <c r="AH88" s="35"/>
      <c r="AI88" s="35"/>
      <c r="AJ88" s="35"/>
      <c r="AK88" s="35"/>
      <c r="AL88" s="35"/>
      <c r="AM88" s="35">
        <f t="shared" si="159"/>
        <v>5000000</v>
      </c>
      <c r="AN88" s="35">
        <f>SUM(AN89)</f>
        <v>5000000</v>
      </c>
      <c r="AO88" s="35"/>
      <c r="AP88" s="35"/>
      <c r="AQ88" s="35"/>
      <c r="AR88" s="35"/>
      <c r="AS88" s="35"/>
      <c r="AT88" s="35"/>
      <c r="AU88" s="35"/>
      <c r="AV88" s="35">
        <f t="shared" si="160"/>
        <v>5000000</v>
      </c>
      <c r="AW88" s="35">
        <f>SUM(AW89)</f>
        <v>5000000</v>
      </c>
      <c r="AX88" s="35"/>
      <c r="AY88" s="35"/>
      <c r="AZ88" s="35"/>
      <c r="BA88" s="35"/>
      <c r="BB88" s="35"/>
      <c r="BC88" s="35"/>
      <c r="BD88" s="35"/>
      <c r="BE88" s="35">
        <f t="shared" si="161"/>
        <v>5000000</v>
      </c>
      <c r="BF88" s="35">
        <f>SUM(BF89)</f>
        <v>5000000</v>
      </c>
      <c r="BG88" s="35"/>
      <c r="BH88" s="35"/>
      <c r="BI88" s="35"/>
      <c r="BJ88" s="35"/>
      <c r="BK88" s="35"/>
      <c r="BL88" s="35"/>
      <c r="BM88" s="35"/>
      <c r="BN88" s="35">
        <f t="shared" si="162"/>
        <v>5000000</v>
      </c>
      <c r="BO88" s="35">
        <f>SUM(BO89)</f>
        <v>5000000</v>
      </c>
      <c r="BP88" s="35"/>
      <c r="BQ88" s="35"/>
      <c r="BR88" s="35"/>
      <c r="BS88" s="35"/>
      <c r="BT88" s="35"/>
      <c r="BU88" s="35"/>
      <c r="BV88" s="35"/>
      <c r="BW88" s="35">
        <f t="shared" si="163"/>
        <v>5000000</v>
      </c>
      <c r="BX88" s="35">
        <f>BW88</f>
        <v>5000000</v>
      </c>
      <c r="BY88" s="35">
        <f t="shared" si="101"/>
        <v>0</v>
      </c>
      <c r="BZ88" s="35"/>
    </row>
    <row r="89" spans="1:78" s="45" customFormat="1" ht="16.5" hidden="1" outlineLevel="4" thickBot="1" x14ac:dyDescent="0.25">
      <c r="A89" s="47"/>
      <c r="B89" s="53"/>
      <c r="C89" s="39"/>
      <c r="D89" s="69"/>
      <c r="E89" s="69"/>
      <c r="F89" s="53"/>
      <c r="G89" s="69">
        <f t="shared" si="99"/>
        <v>0</v>
      </c>
      <c r="H89" s="68" t="s">
        <v>88</v>
      </c>
      <c r="I89" s="41">
        <v>2</v>
      </c>
      <c r="J89" s="42">
        <v>5000000</v>
      </c>
      <c r="K89" s="69"/>
      <c r="L89" s="69"/>
      <c r="M89" s="69"/>
      <c r="N89" s="69"/>
      <c r="O89" s="66">
        <f t="shared" si="129"/>
        <v>5000000</v>
      </c>
      <c r="P89" s="70">
        <f t="shared" si="100"/>
        <v>5000000</v>
      </c>
      <c r="Q89" s="41">
        <v>2</v>
      </c>
      <c r="R89" s="55">
        <v>5000000</v>
      </c>
      <c r="S89" s="69"/>
      <c r="T89" s="69"/>
      <c r="U89" s="69"/>
      <c r="V89" s="69"/>
      <c r="W89" s="66">
        <f t="shared" si="130"/>
        <v>5000000</v>
      </c>
      <c r="X89" s="41">
        <v>2</v>
      </c>
      <c r="Y89" s="55">
        <v>5000000</v>
      </c>
      <c r="Z89" s="69"/>
      <c r="AA89" s="69"/>
      <c r="AB89" s="69"/>
      <c r="AC89" s="69"/>
      <c r="AD89" s="66">
        <f t="shared" si="158"/>
        <v>5000000</v>
      </c>
      <c r="AE89" s="55">
        <v>5000000</v>
      </c>
      <c r="AF89" s="69"/>
      <c r="AG89" s="69"/>
      <c r="AH89" s="69"/>
      <c r="AI89" s="69"/>
      <c r="AJ89" s="69"/>
      <c r="AK89" s="69"/>
      <c r="AL89" s="69"/>
      <c r="AM89" s="42">
        <f t="shared" si="159"/>
        <v>5000000</v>
      </c>
      <c r="AN89" s="55">
        <v>5000000</v>
      </c>
      <c r="AO89" s="69"/>
      <c r="AP89" s="69"/>
      <c r="AQ89" s="69"/>
      <c r="AR89" s="69"/>
      <c r="AS89" s="69"/>
      <c r="AT89" s="69"/>
      <c r="AU89" s="69"/>
      <c r="AV89" s="66">
        <f t="shared" si="160"/>
        <v>5000000</v>
      </c>
      <c r="AW89" s="55">
        <v>5000000</v>
      </c>
      <c r="AX89" s="69"/>
      <c r="AY89" s="69"/>
      <c r="AZ89" s="69"/>
      <c r="BA89" s="69"/>
      <c r="BB89" s="69"/>
      <c r="BC89" s="69"/>
      <c r="BD89" s="69"/>
      <c r="BE89" s="66">
        <f t="shared" si="161"/>
        <v>5000000</v>
      </c>
      <c r="BF89" s="55">
        <v>5000000</v>
      </c>
      <c r="BG89" s="69"/>
      <c r="BH89" s="69"/>
      <c r="BI89" s="69"/>
      <c r="BJ89" s="69"/>
      <c r="BK89" s="69"/>
      <c r="BL89" s="69"/>
      <c r="BM89" s="69"/>
      <c r="BN89" s="42">
        <f t="shared" si="162"/>
        <v>5000000</v>
      </c>
      <c r="BO89" s="42">
        <v>5000000</v>
      </c>
      <c r="BP89" s="48"/>
      <c r="BQ89" s="48"/>
      <c r="BR89" s="48"/>
      <c r="BS89" s="48"/>
      <c r="BT89" s="48"/>
      <c r="BU89" s="48"/>
      <c r="BV89" s="48"/>
      <c r="BW89" s="42">
        <f t="shared" si="163"/>
        <v>5000000</v>
      </c>
      <c r="BX89" s="48"/>
      <c r="BY89" s="48">
        <f t="shared" si="101"/>
        <v>-5000000</v>
      </c>
      <c r="BZ89" s="48"/>
    </row>
    <row r="90" spans="1:78" ht="32.25" outlineLevel="3" collapsed="1" thickBot="1" x14ac:dyDescent="0.25">
      <c r="A90" s="30" t="s">
        <v>130</v>
      </c>
      <c r="B90" s="31"/>
      <c r="C90" s="32" t="s">
        <v>87</v>
      </c>
      <c r="D90" s="34"/>
      <c r="E90" s="34"/>
      <c r="F90" s="63"/>
      <c r="G90" s="34">
        <f t="shared" si="99"/>
        <v>0</v>
      </c>
      <c r="H90" s="33"/>
      <c r="I90" s="34"/>
      <c r="J90" s="35">
        <f>SUM(J91)</f>
        <v>47700000</v>
      </c>
      <c r="K90" s="35"/>
      <c r="L90" s="35"/>
      <c r="M90" s="35"/>
      <c r="N90" s="35"/>
      <c r="O90" s="35">
        <f t="shared" si="129"/>
        <v>47700000</v>
      </c>
      <c r="P90" s="36">
        <f t="shared" si="100"/>
        <v>47700000</v>
      </c>
      <c r="Q90" s="34"/>
      <c r="R90" s="35">
        <f>SUM(R91)</f>
        <v>47700000</v>
      </c>
      <c r="S90" s="35"/>
      <c r="T90" s="35"/>
      <c r="U90" s="35"/>
      <c r="V90" s="35"/>
      <c r="W90" s="35">
        <f t="shared" si="130"/>
        <v>47700000</v>
      </c>
      <c r="X90" s="34"/>
      <c r="Y90" s="44">
        <v>30500000</v>
      </c>
      <c r="Z90" s="35"/>
      <c r="AA90" s="35"/>
      <c r="AB90" s="35"/>
      <c r="AC90" s="35"/>
      <c r="AD90" s="35">
        <f t="shared" si="158"/>
        <v>30500000</v>
      </c>
      <c r="AE90" s="44">
        <v>30500000</v>
      </c>
      <c r="AF90" s="35"/>
      <c r="AG90" s="35"/>
      <c r="AH90" s="35"/>
      <c r="AI90" s="35"/>
      <c r="AJ90" s="35"/>
      <c r="AK90" s="35"/>
      <c r="AL90" s="35"/>
      <c r="AM90" s="35">
        <f t="shared" si="159"/>
        <v>30500000</v>
      </c>
      <c r="AN90" s="44">
        <v>30500000</v>
      </c>
      <c r="AO90" s="35"/>
      <c r="AP90" s="35"/>
      <c r="AQ90" s="35"/>
      <c r="AR90" s="35"/>
      <c r="AS90" s="35"/>
      <c r="AT90" s="35"/>
      <c r="AU90" s="35"/>
      <c r="AV90" s="35">
        <f t="shared" si="160"/>
        <v>30500000</v>
      </c>
      <c r="AW90" s="44">
        <v>30500000</v>
      </c>
      <c r="AX90" s="35"/>
      <c r="AY90" s="35"/>
      <c r="AZ90" s="35"/>
      <c r="BA90" s="35"/>
      <c r="BB90" s="35"/>
      <c r="BC90" s="35"/>
      <c r="BD90" s="35"/>
      <c r="BE90" s="35">
        <f t="shared" si="161"/>
        <v>30500000</v>
      </c>
      <c r="BF90" s="44">
        <v>30500000</v>
      </c>
      <c r="BG90" s="35"/>
      <c r="BH90" s="35"/>
      <c r="BI90" s="35"/>
      <c r="BJ90" s="35"/>
      <c r="BK90" s="35"/>
      <c r="BL90" s="35"/>
      <c r="BM90" s="35"/>
      <c r="BN90" s="35">
        <f t="shared" si="162"/>
        <v>30500000</v>
      </c>
      <c r="BO90" s="35">
        <v>30500000</v>
      </c>
      <c r="BP90" s="35"/>
      <c r="BQ90" s="35"/>
      <c r="BR90" s="35"/>
      <c r="BS90" s="35"/>
      <c r="BT90" s="35"/>
      <c r="BU90" s="35"/>
      <c r="BV90" s="35"/>
      <c r="BW90" s="35">
        <f t="shared" si="163"/>
        <v>30500000</v>
      </c>
      <c r="BX90" s="35">
        <f>BW90</f>
        <v>30500000</v>
      </c>
      <c r="BY90" s="35">
        <f t="shared" si="101"/>
        <v>0</v>
      </c>
      <c r="BZ90" s="35"/>
    </row>
    <row r="91" spans="1:78" s="45" customFormat="1" ht="15.75" hidden="1" outlineLevel="4" thickBot="1" x14ac:dyDescent="0.25">
      <c r="A91" s="37"/>
      <c r="B91" s="38"/>
      <c r="C91" s="39"/>
      <c r="D91" s="41"/>
      <c r="E91" s="41"/>
      <c r="F91" s="41"/>
      <c r="G91" s="41">
        <f t="shared" si="99"/>
        <v>0</v>
      </c>
      <c r="H91" s="68" t="s">
        <v>88</v>
      </c>
      <c r="I91" s="41">
        <v>5</v>
      </c>
      <c r="J91" s="42">
        <f>52700000-5000000</f>
        <v>47700000</v>
      </c>
      <c r="K91" s="42"/>
      <c r="L91" s="42"/>
      <c r="M91" s="42"/>
      <c r="N91" s="42"/>
      <c r="O91" s="66">
        <f t="shared" si="129"/>
        <v>47700000</v>
      </c>
      <c r="P91" s="43">
        <f t="shared" si="100"/>
        <v>47700000</v>
      </c>
      <c r="Q91" s="41">
        <v>5</v>
      </c>
      <c r="R91" s="55">
        <f>52700000-5000000</f>
        <v>47700000</v>
      </c>
      <c r="S91" s="42"/>
      <c r="T91" s="42"/>
      <c r="U91" s="42"/>
      <c r="V91" s="42"/>
      <c r="W91" s="66">
        <f t="shared" si="130"/>
        <v>47700000</v>
      </c>
      <c r="X91" s="41">
        <v>5</v>
      </c>
      <c r="Y91" s="55">
        <f>52700000-5000000</f>
        <v>47700000</v>
      </c>
      <c r="Z91" s="42"/>
      <c r="AA91" s="42"/>
      <c r="AB91" s="42"/>
      <c r="AC91" s="42"/>
      <c r="AD91" s="66">
        <f t="shared" si="158"/>
        <v>47700000</v>
      </c>
      <c r="AE91" s="55">
        <f>52700000-5000000</f>
        <v>47700000</v>
      </c>
      <c r="AF91" s="42"/>
      <c r="AG91" s="42"/>
      <c r="AH91" s="42"/>
      <c r="AI91" s="42"/>
      <c r="AJ91" s="42"/>
      <c r="AK91" s="42"/>
      <c r="AL91" s="42"/>
      <c r="AM91" s="42">
        <f t="shared" si="159"/>
        <v>47700000</v>
      </c>
      <c r="AN91" s="55">
        <f>52700000-5000000</f>
        <v>47700000</v>
      </c>
      <c r="AO91" s="42"/>
      <c r="AP91" s="42"/>
      <c r="AQ91" s="42"/>
      <c r="AR91" s="42"/>
      <c r="AS91" s="42"/>
      <c r="AT91" s="42"/>
      <c r="AU91" s="42"/>
      <c r="AV91" s="66">
        <f t="shared" si="160"/>
        <v>47700000</v>
      </c>
      <c r="AW91" s="55">
        <f>52700000-5000000</f>
        <v>47700000</v>
      </c>
      <c r="AX91" s="42"/>
      <c r="AY91" s="42"/>
      <c r="AZ91" s="42"/>
      <c r="BA91" s="42"/>
      <c r="BB91" s="42"/>
      <c r="BC91" s="42"/>
      <c r="BD91" s="42"/>
      <c r="BE91" s="66">
        <f t="shared" si="161"/>
        <v>47700000</v>
      </c>
      <c r="BF91" s="55">
        <f>52700000-5000000</f>
        <v>47700000</v>
      </c>
      <c r="BG91" s="42"/>
      <c r="BH91" s="42"/>
      <c r="BI91" s="42"/>
      <c r="BJ91" s="42"/>
      <c r="BK91" s="42"/>
      <c r="BL91" s="42"/>
      <c r="BM91" s="42"/>
      <c r="BN91" s="42">
        <f t="shared" si="162"/>
        <v>47700000</v>
      </c>
      <c r="BO91" s="42">
        <f>52700000-5000000</f>
        <v>47700000</v>
      </c>
      <c r="BP91" s="42"/>
      <c r="BQ91" s="42"/>
      <c r="BR91" s="42"/>
      <c r="BS91" s="42"/>
      <c r="BT91" s="42"/>
      <c r="BU91" s="42"/>
      <c r="BV91" s="42"/>
      <c r="BW91" s="42">
        <f t="shared" si="163"/>
        <v>47700000</v>
      </c>
      <c r="BX91" s="42"/>
      <c r="BY91" s="42">
        <f t="shared" si="101"/>
        <v>-47700000</v>
      </c>
      <c r="BZ91" s="42"/>
    </row>
    <row r="92" spans="1:78" ht="16.5" outlineLevel="2" thickBot="1" x14ac:dyDescent="0.25">
      <c r="A92" s="25" t="s">
        <v>53</v>
      </c>
      <c r="B92" s="26">
        <f t="shared" si="128"/>
        <v>12</v>
      </c>
      <c r="C92" s="46" t="s">
        <v>54</v>
      </c>
      <c r="D92" s="28">
        <f>SUM(D93,D95,D98,D100,D102,D104,D106)</f>
        <v>169120000</v>
      </c>
      <c r="E92" s="28">
        <f>SUM(E93,E95,E98,E100,E102,E104,E106)</f>
        <v>0</v>
      </c>
      <c r="F92" s="62"/>
      <c r="G92" s="28">
        <f t="shared" si="99"/>
        <v>169120000</v>
      </c>
      <c r="H92" s="60"/>
      <c r="I92" s="28"/>
      <c r="J92" s="27">
        <f>SUM(J93,J95,J98,J100,J102,J104,J106)</f>
        <v>204300000</v>
      </c>
      <c r="K92" s="27">
        <f>SUM(K93,K95,K98,K100,K102,K104,K106)</f>
        <v>0</v>
      </c>
      <c r="L92" s="27">
        <f>SUM(L93,L95,L98,L100,L102,L104,L106)</f>
        <v>0</v>
      </c>
      <c r="M92" s="27">
        <f>SUM(M93,M95,M98,M100,M102,M104,M106)</f>
        <v>0</v>
      </c>
      <c r="N92" s="27">
        <f>SUM(N93,N95,N98,N100,N102,N104,N106)</f>
        <v>0</v>
      </c>
      <c r="O92" s="27">
        <f t="shared" si="129"/>
        <v>204300000</v>
      </c>
      <c r="P92" s="29">
        <f t="shared" si="100"/>
        <v>35180000</v>
      </c>
      <c r="Q92" s="28"/>
      <c r="R92" s="27">
        <f>SUM(R93,R95,R98,R100,R102,R104,R106)</f>
        <v>212600000</v>
      </c>
      <c r="S92" s="27">
        <f>SUM(S93,S95,S98,S100,S102,S104,S106)</f>
        <v>0</v>
      </c>
      <c r="T92" s="27">
        <f>SUM(T93,T95,T98,T100,T102,T104,T106)</f>
        <v>0</v>
      </c>
      <c r="U92" s="27">
        <f>SUM(U93,U95,U98,U100,U102,U104,U106)</f>
        <v>0</v>
      </c>
      <c r="V92" s="27">
        <f>SUM(V93,V95,V98,V100,V102,V104,V106)</f>
        <v>0</v>
      </c>
      <c r="W92" s="27">
        <f t="shared" si="130"/>
        <v>212600000</v>
      </c>
      <c r="X92" s="28"/>
      <c r="Y92" s="27">
        <f>SUM(Y93,Y95,Y98,Y100,Y102,Y104,Y106)</f>
        <v>199374800</v>
      </c>
      <c r="Z92" s="27">
        <f>SUM(Z93,Z95,Z98,Z100,Z102,Z104,Z106)</f>
        <v>0</v>
      </c>
      <c r="AA92" s="27">
        <f>SUM(AA93,AA95,AA98,AA100,AA102,AA104,AA106)</f>
        <v>0</v>
      </c>
      <c r="AB92" s="27">
        <f>SUM(AB93,AB95,AB98,AB100,AB102,AB104,AB106)</f>
        <v>0</v>
      </c>
      <c r="AC92" s="27">
        <f>SUM(AC93,AC95,AC98,AC100,AC102,AC104,AC106)</f>
        <v>0</v>
      </c>
      <c r="AD92" s="27">
        <f t="shared" si="158"/>
        <v>199374800</v>
      </c>
      <c r="AE92" s="27">
        <f t="shared" ref="AE92:AL92" si="192">SUM(AE93,AE95,AE98,AE100,AE102,AE104,AE106)</f>
        <v>199375000</v>
      </c>
      <c r="AF92" s="27">
        <f t="shared" si="192"/>
        <v>0</v>
      </c>
      <c r="AG92" s="27">
        <f t="shared" si="192"/>
        <v>0</v>
      </c>
      <c r="AH92" s="27">
        <f t="shared" si="192"/>
        <v>0</v>
      </c>
      <c r="AI92" s="27">
        <f t="shared" si="192"/>
        <v>0</v>
      </c>
      <c r="AJ92" s="27">
        <f t="shared" si="192"/>
        <v>0</v>
      </c>
      <c r="AK92" s="27">
        <f t="shared" si="192"/>
        <v>0</v>
      </c>
      <c r="AL92" s="27">
        <f t="shared" si="192"/>
        <v>0</v>
      </c>
      <c r="AM92" s="27">
        <f t="shared" si="159"/>
        <v>199375000</v>
      </c>
      <c r="AN92" s="27">
        <f t="shared" ref="AN92:AU92" si="193">SUM(AN93,AN95,AN98,AN100,AN102,AN104,AN106)</f>
        <v>199375000</v>
      </c>
      <c r="AO92" s="27">
        <f t="shared" si="193"/>
        <v>0</v>
      </c>
      <c r="AP92" s="27">
        <f t="shared" si="193"/>
        <v>0</v>
      </c>
      <c r="AQ92" s="27">
        <f t="shared" si="193"/>
        <v>0</v>
      </c>
      <c r="AR92" s="27">
        <f t="shared" si="193"/>
        <v>0</v>
      </c>
      <c r="AS92" s="27">
        <f t="shared" si="193"/>
        <v>0</v>
      </c>
      <c r="AT92" s="27">
        <f t="shared" si="193"/>
        <v>0</v>
      </c>
      <c r="AU92" s="27">
        <f t="shared" si="193"/>
        <v>0</v>
      </c>
      <c r="AV92" s="27">
        <f t="shared" si="160"/>
        <v>199375000</v>
      </c>
      <c r="AW92" s="27">
        <f t="shared" ref="AW92:BD92" si="194">SUM(AW93,AW95,AW98,AW100,AW102,AW104,AW106)</f>
        <v>199375000</v>
      </c>
      <c r="AX92" s="27">
        <f t="shared" si="194"/>
        <v>0</v>
      </c>
      <c r="AY92" s="27">
        <f t="shared" si="194"/>
        <v>0</v>
      </c>
      <c r="AZ92" s="27">
        <f t="shared" si="194"/>
        <v>0</v>
      </c>
      <c r="BA92" s="27">
        <f t="shared" si="194"/>
        <v>0</v>
      </c>
      <c r="BB92" s="27">
        <f t="shared" si="194"/>
        <v>0</v>
      </c>
      <c r="BC92" s="27">
        <f t="shared" si="194"/>
        <v>0</v>
      </c>
      <c r="BD92" s="27">
        <f t="shared" si="194"/>
        <v>0</v>
      </c>
      <c r="BE92" s="27">
        <f t="shared" si="161"/>
        <v>199375000</v>
      </c>
      <c r="BF92" s="27">
        <f t="shared" ref="BF92:BM92" si="195">SUM(BF93,BF95,BF98,BF100,BF102,BF104,BF106)</f>
        <v>199375000</v>
      </c>
      <c r="BG92" s="27">
        <f t="shared" si="195"/>
        <v>0</v>
      </c>
      <c r="BH92" s="27">
        <f t="shared" si="195"/>
        <v>0</v>
      </c>
      <c r="BI92" s="27">
        <f t="shared" si="195"/>
        <v>0</v>
      </c>
      <c r="BJ92" s="27">
        <f t="shared" si="195"/>
        <v>0</v>
      </c>
      <c r="BK92" s="27">
        <f t="shared" si="195"/>
        <v>0</v>
      </c>
      <c r="BL92" s="27">
        <f t="shared" si="195"/>
        <v>0</v>
      </c>
      <c r="BM92" s="27">
        <f t="shared" si="195"/>
        <v>0</v>
      </c>
      <c r="BN92" s="27">
        <f t="shared" si="162"/>
        <v>199375000</v>
      </c>
      <c r="BO92" s="27">
        <f t="shared" ref="BO92:BV92" si="196">SUM(BO93,BO95,BO98,BO100,BO102,BO104,BO106)</f>
        <v>199375000</v>
      </c>
      <c r="BP92" s="27">
        <f t="shared" si="196"/>
        <v>0</v>
      </c>
      <c r="BQ92" s="27">
        <f t="shared" si="196"/>
        <v>0</v>
      </c>
      <c r="BR92" s="27">
        <f t="shared" si="196"/>
        <v>0</v>
      </c>
      <c r="BS92" s="27">
        <f t="shared" si="196"/>
        <v>0</v>
      </c>
      <c r="BT92" s="27">
        <f t="shared" si="196"/>
        <v>0</v>
      </c>
      <c r="BU92" s="27">
        <f t="shared" si="196"/>
        <v>0</v>
      </c>
      <c r="BV92" s="27">
        <f t="shared" si="196"/>
        <v>0</v>
      </c>
      <c r="BW92" s="27">
        <f t="shared" si="163"/>
        <v>199375000</v>
      </c>
      <c r="BX92" s="27">
        <f t="shared" ref="BX92" si="197">SUM(BX93,BX95,BX98,BX100,BX102,BX104,BX106)</f>
        <v>199375000</v>
      </c>
      <c r="BY92" s="27">
        <f t="shared" si="101"/>
        <v>0</v>
      </c>
      <c r="BZ92" s="27"/>
    </row>
    <row r="93" spans="1:78" ht="32.25" outlineLevel="3" collapsed="1" thickBot="1" x14ac:dyDescent="0.25">
      <c r="A93" s="30" t="s">
        <v>55</v>
      </c>
      <c r="B93" s="31">
        <f t="shared" si="128"/>
        <v>15</v>
      </c>
      <c r="C93" s="32" t="s">
        <v>56</v>
      </c>
      <c r="D93" s="34">
        <v>2500000</v>
      </c>
      <c r="E93" s="34"/>
      <c r="F93" s="63"/>
      <c r="G93" s="34">
        <f t="shared" si="99"/>
        <v>2500000</v>
      </c>
      <c r="H93" s="33"/>
      <c r="I93" s="34"/>
      <c r="J93" s="35">
        <f>SUM(J94)</f>
        <v>2500000</v>
      </c>
      <c r="K93" s="35">
        <f>SUM(K94)</f>
        <v>0</v>
      </c>
      <c r="L93" s="35">
        <f>SUM(L94)</f>
        <v>0</v>
      </c>
      <c r="M93" s="35">
        <f>SUM(M94)</f>
        <v>0</v>
      </c>
      <c r="N93" s="35">
        <f>SUM(N94)</f>
        <v>0</v>
      </c>
      <c r="O93" s="35">
        <f t="shared" si="129"/>
        <v>2500000</v>
      </c>
      <c r="P93" s="36">
        <f t="shared" si="100"/>
        <v>0</v>
      </c>
      <c r="Q93" s="34"/>
      <c r="R93" s="35">
        <f>SUM(R94)</f>
        <v>2500000</v>
      </c>
      <c r="S93" s="35">
        <f>SUM(S94)</f>
        <v>0</v>
      </c>
      <c r="T93" s="35">
        <f>SUM(T94)</f>
        <v>0</v>
      </c>
      <c r="U93" s="35">
        <f>SUM(U94)</f>
        <v>0</v>
      </c>
      <c r="V93" s="35">
        <f>SUM(V94)</f>
        <v>0</v>
      </c>
      <c r="W93" s="35">
        <f t="shared" si="130"/>
        <v>2500000</v>
      </c>
      <c r="X93" s="34"/>
      <c r="Y93" s="35">
        <f t="shared" ref="Y93:BV93" si="198">SUM(Y94)</f>
        <v>2500000</v>
      </c>
      <c r="Z93" s="35">
        <f t="shared" si="198"/>
        <v>0</v>
      </c>
      <c r="AA93" s="35">
        <f t="shared" si="198"/>
        <v>0</v>
      </c>
      <c r="AB93" s="35">
        <f t="shared" si="198"/>
        <v>0</v>
      </c>
      <c r="AC93" s="35">
        <f t="shared" si="198"/>
        <v>0</v>
      </c>
      <c r="AD93" s="35">
        <f t="shared" si="158"/>
        <v>2500000</v>
      </c>
      <c r="AE93" s="35">
        <f t="shared" si="198"/>
        <v>2500000</v>
      </c>
      <c r="AF93" s="35">
        <f t="shared" si="198"/>
        <v>0</v>
      </c>
      <c r="AG93" s="35">
        <f t="shared" si="198"/>
        <v>0</v>
      </c>
      <c r="AH93" s="35">
        <f t="shared" si="198"/>
        <v>0</v>
      </c>
      <c r="AI93" s="35">
        <f t="shared" si="198"/>
        <v>0</v>
      </c>
      <c r="AJ93" s="35">
        <f t="shared" si="198"/>
        <v>0</v>
      </c>
      <c r="AK93" s="35">
        <f t="shared" si="198"/>
        <v>0</v>
      </c>
      <c r="AL93" s="35">
        <f t="shared" si="198"/>
        <v>0</v>
      </c>
      <c r="AM93" s="35">
        <f t="shared" si="159"/>
        <v>2500000</v>
      </c>
      <c r="AN93" s="35">
        <f t="shared" si="198"/>
        <v>2500000</v>
      </c>
      <c r="AO93" s="35">
        <f t="shared" si="198"/>
        <v>0</v>
      </c>
      <c r="AP93" s="35">
        <f t="shared" si="198"/>
        <v>0</v>
      </c>
      <c r="AQ93" s="35">
        <f t="shared" si="198"/>
        <v>0</v>
      </c>
      <c r="AR93" s="35">
        <f t="shared" si="198"/>
        <v>0</v>
      </c>
      <c r="AS93" s="35">
        <f t="shared" si="198"/>
        <v>0</v>
      </c>
      <c r="AT93" s="35">
        <f t="shared" si="198"/>
        <v>0</v>
      </c>
      <c r="AU93" s="35">
        <f t="shared" si="198"/>
        <v>0</v>
      </c>
      <c r="AV93" s="35">
        <f t="shared" si="160"/>
        <v>2500000</v>
      </c>
      <c r="AW93" s="35">
        <f t="shared" si="198"/>
        <v>2500000</v>
      </c>
      <c r="AX93" s="35">
        <f t="shared" si="198"/>
        <v>0</v>
      </c>
      <c r="AY93" s="35">
        <f t="shared" si="198"/>
        <v>0</v>
      </c>
      <c r="AZ93" s="35">
        <f t="shared" si="198"/>
        <v>0</v>
      </c>
      <c r="BA93" s="35">
        <f t="shared" si="198"/>
        <v>0</v>
      </c>
      <c r="BB93" s="35">
        <f t="shared" si="198"/>
        <v>0</v>
      </c>
      <c r="BC93" s="35">
        <f t="shared" si="198"/>
        <v>0</v>
      </c>
      <c r="BD93" s="35">
        <f t="shared" si="198"/>
        <v>0</v>
      </c>
      <c r="BE93" s="35">
        <f t="shared" si="161"/>
        <v>2500000</v>
      </c>
      <c r="BF93" s="35">
        <f t="shared" si="198"/>
        <v>2500000</v>
      </c>
      <c r="BG93" s="35">
        <f t="shared" si="198"/>
        <v>0</v>
      </c>
      <c r="BH93" s="35">
        <f t="shared" si="198"/>
        <v>0</v>
      </c>
      <c r="BI93" s="35">
        <f t="shared" si="198"/>
        <v>0</v>
      </c>
      <c r="BJ93" s="35">
        <f t="shared" si="198"/>
        <v>0</v>
      </c>
      <c r="BK93" s="35">
        <f t="shared" si="198"/>
        <v>0</v>
      </c>
      <c r="BL93" s="35">
        <f t="shared" si="198"/>
        <v>0</v>
      </c>
      <c r="BM93" s="35">
        <f t="shared" si="198"/>
        <v>0</v>
      </c>
      <c r="BN93" s="35">
        <f t="shared" si="162"/>
        <v>2500000</v>
      </c>
      <c r="BO93" s="35">
        <f t="shared" si="198"/>
        <v>2500000</v>
      </c>
      <c r="BP93" s="35">
        <f t="shared" si="198"/>
        <v>0</v>
      </c>
      <c r="BQ93" s="35">
        <f t="shared" si="198"/>
        <v>0</v>
      </c>
      <c r="BR93" s="35">
        <f t="shared" si="198"/>
        <v>0</v>
      </c>
      <c r="BS93" s="35">
        <f t="shared" si="198"/>
        <v>0</v>
      </c>
      <c r="BT93" s="35">
        <f t="shared" si="198"/>
        <v>0</v>
      </c>
      <c r="BU93" s="35">
        <f t="shared" si="198"/>
        <v>0</v>
      </c>
      <c r="BV93" s="35">
        <f t="shared" si="198"/>
        <v>0</v>
      </c>
      <c r="BW93" s="35">
        <f t="shared" si="163"/>
        <v>2500000</v>
      </c>
      <c r="BX93" s="35">
        <f>BW93</f>
        <v>2500000</v>
      </c>
      <c r="BY93" s="35">
        <f t="shared" si="101"/>
        <v>0</v>
      </c>
      <c r="BZ93" s="35"/>
    </row>
    <row r="94" spans="1:78" ht="15.75" hidden="1" outlineLevel="4" thickBot="1" x14ac:dyDescent="0.25">
      <c r="A94" s="37"/>
      <c r="B94" s="38">
        <f t="shared" si="128"/>
        <v>0</v>
      </c>
      <c r="C94" s="39"/>
      <c r="D94" s="41"/>
      <c r="E94" s="41"/>
      <c r="F94" s="41"/>
      <c r="G94" s="41">
        <f t="shared" si="99"/>
        <v>0</v>
      </c>
      <c r="H94" s="40" t="s">
        <v>38</v>
      </c>
      <c r="I94" s="41">
        <v>12</v>
      </c>
      <c r="J94" s="42">
        <v>2500000</v>
      </c>
      <c r="K94" s="42"/>
      <c r="L94" s="42"/>
      <c r="M94" s="42"/>
      <c r="N94" s="42"/>
      <c r="O94" s="42">
        <f t="shared" si="129"/>
        <v>2500000</v>
      </c>
      <c r="P94" s="43">
        <f t="shared" si="100"/>
        <v>2500000</v>
      </c>
      <c r="Q94" s="41">
        <v>12</v>
      </c>
      <c r="R94" s="42">
        <f>2625000-125000</f>
        <v>2500000</v>
      </c>
      <c r="S94" s="42"/>
      <c r="T94" s="42"/>
      <c r="U94" s="42"/>
      <c r="V94" s="42"/>
      <c r="W94" s="66">
        <f t="shared" si="130"/>
        <v>2500000</v>
      </c>
      <c r="X94" s="41">
        <v>12</v>
      </c>
      <c r="Y94" s="42">
        <f>2625000-125000</f>
        <v>2500000</v>
      </c>
      <c r="Z94" s="42"/>
      <c r="AA94" s="42"/>
      <c r="AB94" s="42"/>
      <c r="AC94" s="42"/>
      <c r="AD94" s="66">
        <f t="shared" si="158"/>
        <v>2500000</v>
      </c>
      <c r="AE94" s="42">
        <f>2625000-125000</f>
        <v>2500000</v>
      </c>
      <c r="AF94" s="42"/>
      <c r="AG94" s="42"/>
      <c r="AH94" s="42"/>
      <c r="AI94" s="42"/>
      <c r="AJ94" s="42"/>
      <c r="AK94" s="42"/>
      <c r="AL94" s="42"/>
      <c r="AM94" s="66">
        <f t="shared" si="159"/>
        <v>2500000</v>
      </c>
      <c r="AN94" s="42">
        <f>2625000-125000</f>
        <v>2500000</v>
      </c>
      <c r="AO94" s="42"/>
      <c r="AP94" s="42"/>
      <c r="AQ94" s="42"/>
      <c r="AR94" s="42"/>
      <c r="AS94" s="42"/>
      <c r="AT94" s="42"/>
      <c r="AU94" s="42"/>
      <c r="AV94" s="66">
        <f t="shared" si="160"/>
        <v>2500000</v>
      </c>
      <c r="AW94" s="42">
        <f>2625000-125000</f>
        <v>2500000</v>
      </c>
      <c r="AX94" s="42"/>
      <c r="AY94" s="42"/>
      <c r="AZ94" s="42"/>
      <c r="BA94" s="42"/>
      <c r="BB94" s="42"/>
      <c r="BC94" s="42"/>
      <c r="BD94" s="42"/>
      <c r="BE94" s="66">
        <f t="shared" si="161"/>
        <v>2500000</v>
      </c>
      <c r="BF94" s="42">
        <f>2625000-125000</f>
        <v>2500000</v>
      </c>
      <c r="BG94" s="42"/>
      <c r="BH94" s="42"/>
      <c r="BI94" s="42"/>
      <c r="BJ94" s="42"/>
      <c r="BK94" s="42"/>
      <c r="BL94" s="42"/>
      <c r="BM94" s="42"/>
      <c r="BN94" s="66">
        <f t="shared" si="162"/>
        <v>2500000</v>
      </c>
      <c r="BO94" s="42">
        <f>2625000-125000</f>
        <v>2500000</v>
      </c>
      <c r="BP94" s="42"/>
      <c r="BQ94" s="42"/>
      <c r="BR94" s="42"/>
      <c r="BS94" s="42"/>
      <c r="BT94" s="42"/>
      <c r="BU94" s="42"/>
      <c r="BV94" s="42"/>
      <c r="BW94" s="66">
        <f t="shared" si="163"/>
        <v>2500000</v>
      </c>
      <c r="BX94" s="42"/>
      <c r="BY94" s="42">
        <f t="shared" si="101"/>
        <v>-2500000</v>
      </c>
      <c r="BZ94" s="42"/>
    </row>
    <row r="95" spans="1:78" ht="32.25" outlineLevel="3" collapsed="1" thickBot="1" x14ac:dyDescent="0.25">
      <c r="A95" s="30" t="s">
        <v>57</v>
      </c>
      <c r="B95" s="31">
        <f t="shared" si="128"/>
        <v>15</v>
      </c>
      <c r="C95" s="32" t="s">
        <v>58</v>
      </c>
      <c r="D95" s="34">
        <v>48000000</v>
      </c>
      <c r="E95" s="34"/>
      <c r="F95" s="63"/>
      <c r="G95" s="34">
        <f t="shared" si="99"/>
        <v>48000000</v>
      </c>
      <c r="H95" s="33"/>
      <c r="I95" s="34"/>
      <c r="J95" s="35">
        <f>SUM(J96:J97)</f>
        <v>44800000</v>
      </c>
      <c r="K95" s="35">
        <f>SUM(K96:K97)</f>
        <v>0</v>
      </c>
      <c r="L95" s="35">
        <f>SUM(L96:L97)</f>
        <v>0</v>
      </c>
      <c r="M95" s="35">
        <f>SUM(M96:M97)</f>
        <v>0</v>
      </c>
      <c r="N95" s="35">
        <f>SUM(N96:N97)</f>
        <v>0</v>
      </c>
      <c r="O95" s="35">
        <f t="shared" si="129"/>
        <v>44800000</v>
      </c>
      <c r="P95" s="36">
        <f t="shared" si="100"/>
        <v>-3200000</v>
      </c>
      <c r="Q95" s="34"/>
      <c r="R95" s="35">
        <f>SUM(R96:R97)</f>
        <v>47500000</v>
      </c>
      <c r="S95" s="35">
        <f>SUM(S96:S97)</f>
        <v>0</v>
      </c>
      <c r="T95" s="35">
        <f>SUM(T96:T97)</f>
        <v>0</v>
      </c>
      <c r="U95" s="35">
        <f>SUM(U96:U97)</f>
        <v>0</v>
      </c>
      <c r="V95" s="35">
        <f>SUM(V96:V97)</f>
        <v>0</v>
      </c>
      <c r="W95" s="35">
        <f t="shared" si="130"/>
        <v>47500000</v>
      </c>
      <c r="X95" s="34"/>
      <c r="Y95" s="44">
        <v>40500000</v>
      </c>
      <c r="Z95" s="35">
        <f>SUM(Z96:Z97)</f>
        <v>0</v>
      </c>
      <c r="AA95" s="35">
        <f>SUM(AA96:AA97)</f>
        <v>0</v>
      </c>
      <c r="AB95" s="35">
        <f>SUM(AB96:AB97)</f>
        <v>0</v>
      </c>
      <c r="AC95" s="35">
        <f>SUM(AC96:AC97)</f>
        <v>0</v>
      </c>
      <c r="AD95" s="35">
        <f t="shared" si="158"/>
        <v>40500000</v>
      </c>
      <c r="AE95" s="44">
        <v>40500000</v>
      </c>
      <c r="AF95" s="35">
        <f t="shared" ref="AF95:AL95" si="199">SUM(AF96:AF97)</f>
        <v>0</v>
      </c>
      <c r="AG95" s="35">
        <f t="shared" si="199"/>
        <v>0</v>
      </c>
      <c r="AH95" s="35">
        <f t="shared" si="199"/>
        <v>0</v>
      </c>
      <c r="AI95" s="35">
        <f t="shared" si="199"/>
        <v>0</v>
      </c>
      <c r="AJ95" s="35">
        <f t="shared" si="199"/>
        <v>0</v>
      </c>
      <c r="AK95" s="35">
        <f t="shared" si="199"/>
        <v>0</v>
      </c>
      <c r="AL95" s="35">
        <f t="shared" si="199"/>
        <v>0</v>
      </c>
      <c r="AM95" s="35">
        <f t="shared" si="159"/>
        <v>40500000</v>
      </c>
      <c r="AN95" s="44">
        <v>40500000</v>
      </c>
      <c r="AO95" s="35">
        <f t="shared" ref="AO95:AU95" si="200">SUM(AO96:AO97)</f>
        <v>0</v>
      </c>
      <c r="AP95" s="35">
        <f t="shared" si="200"/>
        <v>0</v>
      </c>
      <c r="AQ95" s="35">
        <f t="shared" si="200"/>
        <v>0</v>
      </c>
      <c r="AR95" s="35">
        <f t="shared" si="200"/>
        <v>0</v>
      </c>
      <c r="AS95" s="35">
        <f t="shared" si="200"/>
        <v>0</v>
      </c>
      <c r="AT95" s="35">
        <f t="shared" si="200"/>
        <v>0</v>
      </c>
      <c r="AU95" s="35">
        <f t="shared" si="200"/>
        <v>0</v>
      </c>
      <c r="AV95" s="35">
        <f t="shared" si="160"/>
        <v>40500000</v>
      </c>
      <c r="AW95" s="44">
        <v>40500000</v>
      </c>
      <c r="AX95" s="35">
        <f t="shared" ref="AX95:BD95" si="201">SUM(AX96:AX97)</f>
        <v>0</v>
      </c>
      <c r="AY95" s="35">
        <f t="shared" si="201"/>
        <v>0</v>
      </c>
      <c r="AZ95" s="35">
        <f t="shared" si="201"/>
        <v>0</v>
      </c>
      <c r="BA95" s="35">
        <f t="shared" si="201"/>
        <v>0</v>
      </c>
      <c r="BB95" s="35">
        <f t="shared" si="201"/>
        <v>0</v>
      </c>
      <c r="BC95" s="35">
        <f t="shared" si="201"/>
        <v>0</v>
      </c>
      <c r="BD95" s="35">
        <f t="shared" si="201"/>
        <v>0</v>
      </c>
      <c r="BE95" s="35">
        <f t="shared" si="161"/>
        <v>40500000</v>
      </c>
      <c r="BF95" s="44">
        <v>40500000</v>
      </c>
      <c r="BG95" s="35">
        <f t="shared" ref="BG95:BM95" si="202">SUM(BG96:BG97)</f>
        <v>0</v>
      </c>
      <c r="BH95" s="35">
        <f t="shared" si="202"/>
        <v>0</v>
      </c>
      <c r="BI95" s="35">
        <f t="shared" si="202"/>
        <v>0</v>
      </c>
      <c r="BJ95" s="35">
        <f t="shared" si="202"/>
        <v>0</v>
      </c>
      <c r="BK95" s="35">
        <f t="shared" si="202"/>
        <v>0</v>
      </c>
      <c r="BL95" s="35">
        <f t="shared" si="202"/>
        <v>0</v>
      </c>
      <c r="BM95" s="35">
        <f t="shared" si="202"/>
        <v>0</v>
      </c>
      <c r="BN95" s="35">
        <f t="shared" si="162"/>
        <v>40500000</v>
      </c>
      <c r="BO95" s="35">
        <v>40500000</v>
      </c>
      <c r="BP95" s="35">
        <f t="shared" ref="BP95:BV95" si="203">SUM(BP96:BP97)</f>
        <v>0</v>
      </c>
      <c r="BQ95" s="35">
        <f t="shared" si="203"/>
        <v>0</v>
      </c>
      <c r="BR95" s="35">
        <f t="shared" si="203"/>
        <v>0</v>
      </c>
      <c r="BS95" s="35">
        <f t="shared" si="203"/>
        <v>0</v>
      </c>
      <c r="BT95" s="35">
        <f t="shared" si="203"/>
        <v>0</v>
      </c>
      <c r="BU95" s="35">
        <f t="shared" si="203"/>
        <v>0</v>
      </c>
      <c r="BV95" s="35">
        <f t="shared" si="203"/>
        <v>0</v>
      </c>
      <c r="BW95" s="35">
        <f t="shared" si="163"/>
        <v>40500000</v>
      </c>
      <c r="BX95" s="35">
        <f>BW95</f>
        <v>40500000</v>
      </c>
      <c r="BY95" s="35">
        <f t="shared" si="101"/>
        <v>0</v>
      </c>
      <c r="BZ95" s="35"/>
    </row>
    <row r="96" spans="1:78" ht="15.75" hidden="1" outlineLevel="4" thickBot="1" x14ac:dyDescent="0.25">
      <c r="A96" s="37"/>
      <c r="B96" s="38">
        <f t="shared" si="128"/>
        <v>0</v>
      </c>
      <c r="C96" s="39"/>
      <c r="D96" s="41"/>
      <c r="E96" s="41"/>
      <c r="F96" s="41"/>
      <c r="G96" s="41">
        <f t="shared" si="99"/>
        <v>0</v>
      </c>
      <c r="H96" s="40" t="s">
        <v>38</v>
      </c>
      <c r="I96" s="41">
        <v>12</v>
      </c>
      <c r="J96" s="42">
        <f>44800000-32500000</f>
        <v>12300000</v>
      </c>
      <c r="K96" s="42"/>
      <c r="L96" s="42"/>
      <c r="M96" s="42"/>
      <c r="N96" s="42"/>
      <c r="O96" s="66">
        <f t="shared" si="129"/>
        <v>12300000</v>
      </c>
      <c r="P96" s="43">
        <f t="shared" si="100"/>
        <v>12300000</v>
      </c>
      <c r="Q96" s="41">
        <v>12</v>
      </c>
      <c r="R96" s="42">
        <f>47040000-34540000</f>
        <v>12500000</v>
      </c>
      <c r="S96" s="42"/>
      <c r="T96" s="42"/>
      <c r="U96" s="42"/>
      <c r="V96" s="42"/>
      <c r="W96" s="66">
        <f t="shared" si="130"/>
        <v>12500000</v>
      </c>
      <c r="X96" s="41">
        <v>12</v>
      </c>
      <c r="Y96" s="42">
        <f>47040000-34540000</f>
        <v>12500000</v>
      </c>
      <c r="Z96" s="42"/>
      <c r="AA96" s="42"/>
      <c r="AB96" s="42"/>
      <c r="AC96" s="42"/>
      <c r="AD96" s="66">
        <f t="shared" si="158"/>
        <v>12500000</v>
      </c>
      <c r="AE96" s="42">
        <f>47040000-34540000</f>
        <v>12500000</v>
      </c>
      <c r="AF96" s="42"/>
      <c r="AG96" s="42"/>
      <c r="AH96" s="42"/>
      <c r="AI96" s="42"/>
      <c r="AJ96" s="42"/>
      <c r="AK96" s="42"/>
      <c r="AL96" s="42"/>
      <c r="AM96" s="66">
        <f t="shared" si="159"/>
        <v>12500000</v>
      </c>
      <c r="AN96" s="42">
        <f>47040000-34540000</f>
        <v>12500000</v>
      </c>
      <c r="AO96" s="42"/>
      <c r="AP96" s="42"/>
      <c r="AQ96" s="42"/>
      <c r="AR96" s="42"/>
      <c r="AS96" s="42"/>
      <c r="AT96" s="42"/>
      <c r="AU96" s="42"/>
      <c r="AV96" s="66">
        <f t="shared" si="160"/>
        <v>12500000</v>
      </c>
      <c r="AW96" s="42">
        <f>47040000-34540000</f>
        <v>12500000</v>
      </c>
      <c r="AX96" s="42"/>
      <c r="AY96" s="42"/>
      <c r="AZ96" s="42"/>
      <c r="BA96" s="42"/>
      <c r="BB96" s="42"/>
      <c r="BC96" s="42"/>
      <c r="BD96" s="42"/>
      <c r="BE96" s="66">
        <f t="shared" si="161"/>
        <v>12500000</v>
      </c>
      <c r="BF96" s="42">
        <f>47040000-34540000</f>
        <v>12500000</v>
      </c>
      <c r="BG96" s="42"/>
      <c r="BH96" s="42"/>
      <c r="BI96" s="42"/>
      <c r="BJ96" s="42"/>
      <c r="BK96" s="42"/>
      <c r="BL96" s="42"/>
      <c r="BM96" s="42"/>
      <c r="BN96" s="66">
        <f t="shared" si="162"/>
        <v>12500000</v>
      </c>
      <c r="BO96" s="42">
        <f>47040000-34540000</f>
        <v>12500000</v>
      </c>
      <c r="BP96" s="42"/>
      <c r="BQ96" s="42"/>
      <c r="BR96" s="42"/>
      <c r="BS96" s="42"/>
      <c r="BT96" s="42"/>
      <c r="BU96" s="42"/>
      <c r="BV96" s="42"/>
      <c r="BW96" s="66">
        <f t="shared" si="163"/>
        <v>12500000</v>
      </c>
      <c r="BX96" s="42"/>
      <c r="BY96" s="42">
        <f t="shared" si="101"/>
        <v>-12500000</v>
      </c>
      <c r="BZ96" s="42"/>
    </row>
    <row r="97" spans="1:78" ht="15.75" hidden="1" outlineLevel="4" thickBot="1" x14ac:dyDescent="0.25">
      <c r="A97" s="37"/>
      <c r="B97" s="38">
        <f t="shared" si="128"/>
        <v>0</v>
      </c>
      <c r="C97" s="39"/>
      <c r="D97" s="41"/>
      <c r="E97" s="41"/>
      <c r="F97" s="41"/>
      <c r="G97" s="41">
        <f t="shared" si="99"/>
        <v>0</v>
      </c>
      <c r="H97" s="40" t="s">
        <v>26</v>
      </c>
      <c r="I97" s="41">
        <v>16</v>
      </c>
      <c r="J97" s="42">
        <v>32500000</v>
      </c>
      <c r="K97" s="42"/>
      <c r="L97" s="42"/>
      <c r="M97" s="42"/>
      <c r="N97" s="42"/>
      <c r="O97" s="66">
        <f t="shared" si="129"/>
        <v>32500000</v>
      </c>
      <c r="P97" s="43">
        <f t="shared" si="100"/>
        <v>32500000</v>
      </c>
      <c r="Q97" s="41">
        <v>15</v>
      </c>
      <c r="R97" s="42">
        <v>35000000</v>
      </c>
      <c r="S97" s="42"/>
      <c r="T97" s="42"/>
      <c r="U97" s="42"/>
      <c r="V97" s="42"/>
      <c r="W97" s="66">
        <f t="shared" si="130"/>
        <v>35000000</v>
      </c>
      <c r="X97" s="41">
        <v>15</v>
      </c>
      <c r="Y97" s="42">
        <v>35000000</v>
      </c>
      <c r="Z97" s="42"/>
      <c r="AA97" s="42"/>
      <c r="AB97" s="42"/>
      <c r="AC97" s="42"/>
      <c r="AD97" s="66">
        <f t="shared" si="158"/>
        <v>35000000</v>
      </c>
      <c r="AE97" s="42">
        <v>35000000</v>
      </c>
      <c r="AF97" s="42"/>
      <c r="AG97" s="42"/>
      <c r="AH97" s="42"/>
      <c r="AI97" s="42"/>
      <c r="AJ97" s="42"/>
      <c r="AK97" s="42"/>
      <c r="AL97" s="42"/>
      <c r="AM97" s="66">
        <f t="shared" si="159"/>
        <v>35000000</v>
      </c>
      <c r="AN97" s="42">
        <v>35000000</v>
      </c>
      <c r="AO97" s="42"/>
      <c r="AP97" s="42"/>
      <c r="AQ97" s="42"/>
      <c r="AR97" s="42"/>
      <c r="AS97" s="42"/>
      <c r="AT97" s="42"/>
      <c r="AU97" s="42"/>
      <c r="AV97" s="66">
        <f t="shared" si="160"/>
        <v>35000000</v>
      </c>
      <c r="AW97" s="42">
        <v>35000000</v>
      </c>
      <c r="AX97" s="42"/>
      <c r="AY97" s="42"/>
      <c r="AZ97" s="42"/>
      <c r="BA97" s="42"/>
      <c r="BB97" s="42"/>
      <c r="BC97" s="42"/>
      <c r="BD97" s="42"/>
      <c r="BE97" s="66">
        <f t="shared" si="161"/>
        <v>35000000</v>
      </c>
      <c r="BF97" s="42">
        <v>35000000</v>
      </c>
      <c r="BG97" s="42"/>
      <c r="BH97" s="42"/>
      <c r="BI97" s="42"/>
      <c r="BJ97" s="42"/>
      <c r="BK97" s="42"/>
      <c r="BL97" s="42"/>
      <c r="BM97" s="42"/>
      <c r="BN97" s="66">
        <f t="shared" si="162"/>
        <v>35000000</v>
      </c>
      <c r="BO97" s="42">
        <v>35000000</v>
      </c>
      <c r="BP97" s="42"/>
      <c r="BQ97" s="42"/>
      <c r="BR97" s="42"/>
      <c r="BS97" s="42"/>
      <c r="BT97" s="42"/>
      <c r="BU97" s="42"/>
      <c r="BV97" s="42"/>
      <c r="BW97" s="66">
        <f t="shared" si="163"/>
        <v>35000000</v>
      </c>
      <c r="BX97" s="42"/>
      <c r="BY97" s="42">
        <f t="shared" si="101"/>
        <v>-35000000</v>
      </c>
      <c r="BZ97" s="42"/>
    </row>
    <row r="98" spans="1:78" ht="16.5" outlineLevel="3" collapsed="1" thickBot="1" x14ac:dyDescent="0.25">
      <c r="A98" s="30" t="s">
        <v>59</v>
      </c>
      <c r="B98" s="31">
        <f t="shared" si="128"/>
        <v>15</v>
      </c>
      <c r="C98" s="32" t="s">
        <v>60</v>
      </c>
      <c r="D98" s="34">
        <v>10500000</v>
      </c>
      <c r="E98" s="34"/>
      <c r="F98" s="63"/>
      <c r="G98" s="34">
        <f t="shared" si="99"/>
        <v>10500000</v>
      </c>
      <c r="H98" s="33"/>
      <c r="I98" s="34"/>
      <c r="J98" s="35">
        <f>SUM(J99)</f>
        <v>7000000</v>
      </c>
      <c r="K98" s="35">
        <f>SUM(K99)</f>
        <v>0</v>
      </c>
      <c r="L98" s="35">
        <f>SUM(L99)</f>
        <v>0</v>
      </c>
      <c r="M98" s="35">
        <f>SUM(M99)</f>
        <v>0</v>
      </c>
      <c r="N98" s="35">
        <f>SUM(N99)</f>
        <v>0</v>
      </c>
      <c r="O98" s="35">
        <f t="shared" si="129"/>
        <v>7000000</v>
      </c>
      <c r="P98" s="36">
        <f t="shared" si="100"/>
        <v>-3500000</v>
      </c>
      <c r="Q98" s="34"/>
      <c r="R98" s="35">
        <f>SUM(R99)</f>
        <v>7000000</v>
      </c>
      <c r="S98" s="35">
        <f>SUM(S99)</f>
        <v>0</v>
      </c>
      <c r="T98" s="35">
        <f>SUM(T99)</f>
        <v>0</v>
      </c>
      <c r="U98" s="35">
        <f>SUM(U99)</f>
        <v>0</v>
      </c>
      <c r="V98" s="35">
        <f>SUM(V99)</f>
        <v>0</v>
      </c>
      <c r="W98" s="35">
        <f t="shared" si="130"/>
        <v>7000000</v>
      </c>
      <c r="X98" s="34"/>
      <c r="Y98" s="35">
        <v>8500000</v>
      </c>
      <c r="Z98" s="35">
        <f>SUM(Z99)</f>
        <v>0</v>
      </c>
      <c r="AA98" s="35">
        <f>SUM(AA99)</f>
        <v>0</v>
      </c>
      <c r="AB98" s="35">
        <f>SUM(AB99)</f>
        <v>0</v>
      </c>
      <c r="AC98" s="35">
        <f>SUM(AC99)</f>
        <v>0</v>
      </c>
      <c r="AD98" s="35">
        <f t="shared" si="158"/>
        <v>8500000</v>
      </c>
      <c r="AE98" s="35">
        <v>8500000</v>
      </c>
      <c r="AF98" s="35">
        <f t="shared" ref="AF98:AL98" si="204">SUM(AF99)</f>
        <v>0</v>
      </c>
      <c r="AG98" s="35">
        <f t="shared" si="204"/>
        <v>0</v>
      </c>
      <c r="AH98" s="35">
        <f t="shared" si="204"/>
        <v>0</v>
      </c>
      <c r="AI98" s="35">
        <f t="shared" si="204"/>
        <v>0</v>
      </c>
      <c r="AJ98" s="35">
        <f t="shared" si="204"/>
        <v>0</v>
      </c>
      <c r="AK98" s="35">
        <f t="shared" si="204"/>
        <v>0</v>
      </c>
      <c r="AL98" s="35">
        <f t="shared" si="204"/>
        <v>0</v>
      </c>
      <c r="AM98" s="35">
        <f t="shared" si="159"/>
        <v>8500000</v>
      </c>
      <c r="AN98" s="35">
        <v>8500000</v>
      </c>
      <c r="AO98" s="35">
        <f t="shared" ref="AO98:AU98" si="205">SUM(AO99)</f>
        <v>0</v>
      </c>
      <c r="AP98" s="35">
        <f t="shared" si="205"/>
        <v>0</v>
      </c>
      <c r="AQ98" s="35">
        <f t="shared" si="205"/>
        <v>0</v>
      </c>
      <c r="AR98" s="35">
        <f t="shared" si="205"/>
        <v>0</v>
      </c>
      <c r="AS98" s="35">
        <f t="shared" si="205"/>
        <v>0</v>
      </c>
      <c r="AT98" s="35">
        <f t="shared" si="205"/>
        <v>0</v>
      </c>
      <c r="AU98" s="35">
        <f t="shared" si="205"/>
        <v>0</v>
      </c>
      <c r="AV98" s="35">
        <f t="shared" si="160"/>
        <v>8500000</v>
      </c>
      <c r="AW98" s="35">
        <v>8500000</v>
      </c>
      <c r="AX98" s="35">
        <f t="shared" ref="AX98:BD98" si="206">SUM(AX99)</f>
        <v>0</v>
      </c>
      <c r="AY98" s="35">
        <f t="shared" si="206"/>
        <v>0</v>
      </c>
      <c r="AZ98" s="35">
        <f t="shared" si="206"/>
        <v>0</v>
      </c>
      <c r="BA98" s="35">
        <f t="shared" si="206"/>
        <v>0</v>
      </c>
      <c r="BB98" s="35">
        <f t="shared" si="206"/>
        <v>0</v>
      </c>
      <c r="BC98" s="35">
        <f t="shared" si="206"/>
        <v>0</v>
      </c>
      <c r="BD98" s="35">
        <f t="shared" si="206"/>
        <v>0</v>
      </c>
      <c r="BE98" s="35">
        <f t="shared" si="161"/>
        <v>8500000</v>
      </c>
      <c r="BF98" s="35">
        <v>8500000</v>
      </c>
      <c r="BG98" s="35">
        <f t="shared" ref="BG98:BM98" si="207">SUM(BG99)</f>
        <v>0</v>
      </c>
      <c r="BH98" s="35">
        <f t="shared" si="207"/>
        <v>0</v>
      </c>
      <c r="BI98" s="35">
        <f t="shared" si="207"/>
        <v>0</v>
      </c>
      <c r="BJ98" s="35">
        <f t="shared" si="207"/>
        <v>0</v>
      </c>
      <c r="BK98" s="35">
        <f t="shared" si="207"/>
        <v>0</v>
      </c>
      <c r="BL98" s="35">
        <f t="shared" si="207"/>
        <v>0</v>
      </c>
      <c r="BM98" s="35">
        <f t="shared" si="207"/>
        <v>0</v>
      </c>
      <c r="BN98" s="35">
        <f t="shared" si="162"/>
        <v>8500000</v>
      </c>
      <c r="BO98" s="35">
        <v>8500000</v>
      </c>
      <c r="BP98" s="35">
        <f t="shared" ref="BP98:BV98" si="208">SUM(BP99)</f>
        <v>0</v>
      </c>
      <c r="BQ98" s="35">
        <f t="shared" si="208"/>
        <v>0</v>
      </c>
      <c r="BR98" s="35">
        <f t="shared" si="208"/>
        <v>0</v>
      </c>
      <c r="BS98" s="35">
        <f t="shared" si="208"/>
        <v>0</v>
      </c>
      <c r="BT98" s="35">
        <f t="shared" si="208"/>
        <v>0</v>
      </c>
      <c r="BU98" s="35">
        <f t="shared" si="208"/>
        <v>0</v>
      </c>
      <c r="BV98" s="35">
        <f t="shared" si="208"/>
        <v>0</v>
      </c>
      <c r="BW98" s="35">
        <f t="shared" si="163"/>
        <v>8500000</v>
      </c>
      <c r="BX98" s="35">
        <f>BW98</f>
        <v>8500000</v>
      </c>
      <c r="BY98" s="35">
        <f t="shared" si="101"/>
        <v>0</v>
      </c>
      <c r="BZ98" s="35"/>
    </row>
    <row r="99" spans="1:78" ht="15.75" hidden="1" outlineLevel="4" thickBot="1" x14ac:dyDescent="0.25">
      <c r="A99" s="37"/>
      <c r="B99" s="38">
        <f t="shared" si="128"/>
        <v>0</v>
      </c>
      <c r="C99" s="39"/>
      <c r="D99" s="41"/>
      <c r="E99" s="41"/>
      <c r="F99" s="41"/>
      <c r="G99" s="41">
        <f t="shared" si="99"/>
        <v>0</v>
      </c>
      <c r="H99" s="40" t="s">
        <v>38</v>
      </c>
      <c r="I99" s="41">
        <v>12</v>
      </c>
      <c r="J99" s="42">
        <v>7000000</v>
      </c>
      <c r="K99" s="42"/>
      <c r="L99" s="42"/>
      <c r="M99" s="42"/>
      <c r="N99" s="42"/>
      <c r="O99" s="42">
        <f t="shared" si="129"/>
        <v>7000000</v>
      </c>
      <c r="P99" s="43">
        <f t="shared" si="100"/>
        <v>7000000</v>
      </c>
      <c r="Q99" s="41">
        <v>12</v>
      </c>
      <c r="R99" s="42">
        <f>7350000-350000</f>
        <v>7000000</v>
      </c>
      <c r="S99" s="42"/>
      <c r="T99" s="42"/>
      <c r="U99" s="42"/>
      <c r="V99" s="42"/>
      <c r="W99" s="66">
        <f t="shared" si="130"/>
        <v>7000000</v>
      </c>
      <c r="X99" s="41"/>
      <c r="Y99" s="42"/>
      <c r="Z99" s="42"/>
      <c r="AA99" s="42"/>
      <c r="AB99" s="42"/>
      <c r="AC99" s="42"/>
      <c r="AD99" s="66">
        <f t="shared" si="158"/>
        <v>0</v>
      </c>
      <c r="AE99" s="42"/>
      <c r="AF99" s="42"/>
      <c r="AG99" s="42"/>
      <c r="AH99" s="42"/>
      <c r="AI99" s="42"/>
      <c r="AJ99" s="42"/>
      <c r="AK99" s="42"/>
      <c r="AL99" s="42"/>
      <c r="AM99" s="66">
        <f t="shared" si="159"/>
        <v>0</v>
      </c>
      <c r="AN99" s="42"/>
      <c r="AO99" s="42"/>
      <c r="AP99" s="42"/>
      <c r="AQ99" s="42"/>
      <c r="AR99" s="42"/>
      <c r="AS99" s="42"/>
      <c r="AT99" s="42"/>
      <c r="AU99" s="42"/>
      <c r="AV99" s="66">
        <f t="shared" si="160"/>
        <v>0</v>
      </c>
      <c r="AW99" s="42"/>
      <c r="AX99" s="42"/>
      <c r="AY99" s="42"/>
      <c r="AZ99" s="42"/>
      <c r="BA99" s="42"/>
      <c r="BB99" s="42"/>
      <c r="BC99" s="42"/>
      <c r="BD99" s="42"/>
      <c r="BE99" s="66">
        <f t="shared" si="161"/>
        <v>0</v>
      </c>
      <c r="BF99" s="42"/>
      <c r="BG99" s="42"/>
      <c r="BH99" s="42"/>
      <c r="BI99" s="42"/>
      <c r="BJ99" s="42"/>
      <c r="BK99" s="42"/>
      <c r="BL99" s="42"/>
      <c r="BM99" s="42"/>
      <c r="BN99" s="66">
        <f t="shared" si="162"/>
        <v>0</v>
      </c>
      <c r="BO99" s="42"/>
      <c r="BP99" s="42"/>
      <c r="BQ99" s="42"/>
      <c r="BR99" s="42"/>
      <c r="BS99" s="42"/>
      <c r="BT99" s="42"/>
      <c r="BU99" s="42"/>
      <c r="BV99" s="42"/>
      <c r="BW99" s="66">
        <f t="shared" si="163"/>
        <v>0</v>
      </c>
      <c r="BX99" s="42"/>
      <c r="BY99" s="42">
        <f t="shared" si="101"/>
        <v>0</v>
      </c>
      <c r="BZ99" s="42"/>
    </row>
    <row r="100" spans="1:78" ht="16.5" outlineLevel="3" collapsed="1" thickBot="1" x14ac:dyDescent="0.25">
      <c r="A100" s="30" t="s">
        <v>61</v>
      </c>
      <c r="B100" s="31">
        <f t="shared" si="128"/>
        <v>15</v>
      </c>
      <c r="C100" s="32" t="s">
        <v>62</v>
      </c>
      <c r="D100" s="34">
        <v>40000000</v>
      </c>
      <c r="E100" s="34"/>
      <c r="F100" s="63"/>
      <c r="G100" s="34">
        <f t="shared" si="99"/>
        <v>40000000</v>
      </c>
      <c r="H100" s="33"/>
      <c r="I100" s="34"/>
      <c r="J100" s="35">
        <f>SUM(J101)</f>
        <v>45000000</v>
      </c>
      <c r="K100" s="35">
        <f>SUM(K101)</f>
        <v>0</v>
      </c>
      <c r="L100" s="35">
        <f>SUM(L101)</f>
        <v>0</v>
      </c>
      <c r="M100" s="35">
        <f>SUM(M101)</f>
        <v>0</v>
      </c>
      <c r="N100" s="35">
        <f>SUM(N101)</f>
        <v>0</v>
      </c>
      <c r="O100" s="35">
        <f t="shared" si="129"/>
        <v>45000000</v>
      </c>
      <c r="P100" s="36">
        <f t="shared" si="100"/>
        <v>5000000</v>
      </c>
      <c r="Q100" s="34"/>
      <c r="R100" s="35">
        <f>SUM(R101)</f>
        <v>40000000</v>
      </c>
      <c r="S100" s="35">
        <f>SUM(S101)</f>
        <v>0</v>
      </c>
      <c r="T100" s="35">
        <f>SUM(T101)</f>
        <v>0</v>
      </c>
      <c r="U100" s="35">
        <f>SUM(U101)</f>
        <v>0</v>
      </c>
      <c r="V100" s="35">
        <f>SUM(V101)</f>
        <v>0</v>
      </c>
      <c r="W100" s="35">
        <f t="shared" si="130"/>
        <v>40000000</v>
      </c>
      <c r="X100" s="34"/>
      <c r="Y100" s="44">
        <v>32000000</v>
      </c>
      <c r="Z100" s="35">
        <f>SUM(Z101)</f>
        <v>0</v>
      </c>
      <c r="AA100" s="35">
        <f>SUM(AA101)</f>
        <v>0</v>
      </c>
      <c r="AB100" s="35">
        <f>SUM(AB101)</f>
        <v>0</v>
      </c>
      <c r="AC100" s="35">
        <f>SUM(AC101)</f>
        <v>0</v>
      </c>
      <c r="AD100" s="35">
        <f t="shared" si="158"/>
        <v>32000000</v>
      </c>
      <c r="AE100" s="44">
        <v>32000000</v>
      </c>
      <c r="AF100" s="35">
        <f t="shared" ref="AF100:AL100" si="209">SUM(AF101)</f>
        <v>0</v>
      </c>
      <c r="AG100" s="35">
        <f t="shared" si="209"/>
        <v>0</v>
      </c>
      <c r="AH100" s="35">
        <f t="shared" si="209"/>
        <v>0</v>
      </c>
      <c r="AI100" s="35">
        <f t="shared" si="209"/>
        <v>0</v>
      </c>
      <c r="AJ100" s="35">
        <f t="shared" si="209"/>
        <v>0</v>
      </c>
      <c r="AK100" s="35">
        <f t="shared" si="209"/>
        <v>0</v>
      </c>
      <c r="AL100" s="35">
        <f t="shared" si="209"/>
        <v>0</v>
      </c>
      <c r="AM100" s="35">
        <f t="shared" si="159"/>
        <v>32000000</v>
      </c>
      <c r="AN100" s="44">
        <v>32000000</v>
      </c>
      <c r="AO100" s="35">
        <f t="shared" ref="AO100:AU100" si="210">SUM(AO101)</f>
        <v>0</v>
      </c>
      <c r="AP100" s="35">
        <f t="shared" si="210"/>
        <v>0</v>
      </c>
      <c r="AQ100" s="35">
        <f t="shared" si="210"/>
        <v>0</v>
      </c>
      <c r="AR100" s="35">
        <f t="shared" si="210"/>
        <v>0</v>
      </c>
      <c r="AS100" s="35">
        <f t="shared" si="210"/>
        <v>0</v>
      </c>
      <c r="AT100" s="35">
        <f t="shared" si="210"/>
        <v>0</v>
      </c>
      <c r="AU100" s="35">
        <f t="shared" si="210"/>
        <v>0</v>
      </c>
      <c r="AV100" s="35">
        <f t="shared" si="160"/>
        <v>32000000</v>
      </c>
      <c r="AW100" s="44">
        <v>32000000</v>
      </c>
      <c r="AX100" s="35">
        <f t="shared" ref="AX100:BD100" si="211">SUM(AX101)</f>
        <v>0</v>
      </c>
      <c r="AY100" s="35">
        <f t="shared" si="211"/>
        <v>0</v>
      </c>
      <c r="AZ100" s="35">
        <f t="shared" si="211"/>
        <v>0</v>
      </c>
      <c r="BA100" s="35">
        <f t="shared" si="211"/>
        <v>0</v>
      </c>
      <c r="BB100" s="35">
        <f t="shared" si="211"/>
        <v>0</v>
      </c>
      <c r="BC100" s="35">
        <f t="shared" si="211"/>
        <v>0</v>
      </c>
      <c r="BD100" s="35">
        <f t="shared" si="211"/>
        <v>0</v>
      </c>
      <c r="BE100" s="35">
        <f t="shared" si="161"/>
        <v>32000000</v>
      </c>
      <c r="BF100" s="44">
        <v>32000000</v>
      </c>
      <c r="BG100" s="35">
        <f t="shared" ref="BG100:BM100" si="212">SUM(BG101)</f>
        <v>0</v>
      </c>
      <c r="BH100" s="35">
        <f t="shared" si="212"/>
        <v>0</v>
      </c>
      <c r="BI100" s="35">
        <f t="shared" si="212"/>
        <v>0</v>
      </c>
      <c r="BJ100" s="35">
        <f t="shared" si="212"/>
        <v>0</v>
      </c>
      <c r="BK100" s="35">
        <f t="shared" si="212"/>
        <v>0</v>
      </c>
      <c r="BL100" s="35">
        <f t="shared" si="212"/>
        <v>0</v>
      </c>
      <c r="BM100" s="35">
        <f t="shared" si="212"/>
        <v>0</v>
      </c>
      <c r="BN100" s="35">
        <f t="shared" si="162"/>
        <v>32000000</v>
      </c>
      <c r="BO100" s="35">
        <v>32000000</v>
      </c>
      <c r="BP100" s="35">
        <f t="shared" ref="BP100:BV100" si="213">SUM(BP101)</f>
        <v>0</v>
      </c>
      <c r="BQ100" s="35">
        <f t="shared" si="213"/>
        <v>0</v>
      </c>
      <c r="BR100" s="35">
        <f t="shared" si="213"/>
        <v>0</v>
      </c>
      <c r="BS100" s="35">
        <f t="shared" si="213"/>
        <v>0</v>
      </c>
      <c r="BT100" s="35">
        <f t="shared" si="213"/>
        <v>0</v>
      </c>
      <c r="BU100" s="35">
        <f t="shared" si="213"/>
        <v>0</v>
      </c>
      <c r="BV100" s="35">
        <f t="shared" si="213"/>
        <v>0</v>
      </c>
      <c r="BW100" s="35">
        <f t="shared" si="163"/>
        <v>32000000</v>
      </c>
      <c r="BX100" s="35">
        <f>BW100</f>
        <v>32000000</v>
      </c>
      <c r="BY100" s="35">
        <f t="shared" si="101"/>
        <v>0</v>
      </c>
      <c r="BZ100" s="35"/>
    </row>
    <row r="101" spans="1:78" ht="15.75" hidden="1" outlineLevel="4" thickBot="1" x14ac:dyDescent="0.25">
      <c r="A101" s="37"/>
      <c r="B101" s="38">
        <f t="shared" si="128"/>
        <v>0</v>
      </c>
      <c r="C101" s="39"/>
      <c r="D101" s="41"/>
      <c r="E101" s="41"/>
      <c r="F101" s="41"/>
      <c r="G101" s="41">
        <f t="shared" si="99"/>
        <v>0</v>
      </c>
      <c r="H101" s="40" t="s">
        <v>38</v>
      </c>
      <c r="I101" s="41">
        <v>12</v>
      </c>
      <c r="J101" s="42">
        <v>45000000</v>
      </c>
      <c r="K101" s="42"/>
      <c r="L101" s="42"/>
      <c r="M101" s="42"/>
      <c r="N101" s="42"/>
      <c r="O101" s="42">
        <f t="shared" si="129"/>
        <v>45000000</v>
      </c>
      <c r="P101" s="43">
        <f t="shared" si="100"/>
        <v>45000000</v>
      </c>
      <c r="Q101" s="41">
        <v>12</v>
      </c>
      <c r="R101" s="42">
        <v>40000000</v>
      </c>
      <c r="S101" s="42"/>
      <c r="T101" s="42"/>
      <c r="U101" s="42"/>
      <c r="V101" s="42"/>
      <c r="W101" s="66">
        <f t="shared" si="130"/>
        <v>40000000</v>
      </c>
      <c r="X101" s="41"/>
      <c r="Y101" s="42"/>
      <c r="Z101" s="42"/>
      <c r="AA101" s="42"/>
      <c r="AB101" s="42"/>
      <c r="AC101" s="42"/>
      <c r="AD101" s="66">
        <f t="shared" si="158"/>
        <v>0</v>
      </c>
      <c r="AE101" s="42"/>
      <c r="AF101" s="42"/>
      <c r="AG101" s="42"/>
      <c r="AH101" s="42"/>
      <c r="AI101" s="42"/>
      <c r="AJ101" s="42"/>
      <c r="AK101" s="42"/>
      <c r="AL101" s="42"/>
      <c r="AM101" s="66">
        <f t="shared" si="159"/>
        <v>0</v>
      </c>
      <c r="AN101" s="42"/>
      <c r="AO101" s="42"/>
      <c r="AP101" s="42"/>
      <c r="AQ101" s="42"/>
      <c r="AR101" s="42"/>
      <c r="AS101" s="42"/>
      <c r="AT101" s="42"/>
      <c r="AU101" s="42"/>
      <c r="AV101" s="66">
        <f t="shared" si="160"/>
        <v>0</v>
      </c>
      <c r="AW101" s="42"/>
      <c r="AX101" s="42"/>
      <c r="AY101" s="42"/>
      <c r="AZ101" s="42"/>
      <c r="BA101" s="42"/>
      <c r="BB101" s="42"/>
      <c r="BC101" s="42"/>
      <c r="BD101" s="42"/>
      <c r="BE101" s="66">
        <f t="shared" si="161"/>
        <v>0</v>
      </c>
      <c r="BF101" s="42"/>
      <c r="BG101" s="42"/>
      <c r="BH101" s="42"/>
      <c r="BI101" s="42"/>
      <c r="BJ101" s="42"/>
      <c r="BK101" s="42"/>
      <c r="BL101" s="42"/>
      <c r="BM101" s="42"/>
      <c r="BN101" s="66">
        <f t="shared" si="162"/>
        <v>0</v>
      </c>
      <c r="BO101" s="42"/>
      <c r="BP101" s="42"/>
      <c r="BQ101" s="42"/>
      <c r="BR101" s="42"/>
      <c r="BS101" s="42"/>
      <c r="BT101" s="42"/>
      <c r="BU101" s="42"/>
      <c r="BV101" s="42"/>
      <c r="BW101" s="66">
        <f t="shared" si="163"/>
        <v>0</v>
      </c>
      <c r="BX101" s="42"/>
      <c r="BY101" s="42">
        <f t="shared" si="101"/>
        <v>0</v>
      </c>
      <c r="BZ101" s="42"/>
    </row>
    <row r="102" spans="1:78" ht="32.25" outlineLevel="3" collapsed="1" thickBot="1" x14ac:dyDescent="0.25">
      <c r="A102" s="30" t="s">
        <v>63</v>
      </c>
      <c r="B102" s="31">
        <f t="shared" si="128"/>
        <v>15</v>
      </c>
      <c r="C102" s="32" t="s">
        <v>64</v>
      </c>
      <c r="D102" s="34">
        <v>10770000</v>
      </c>
      <c r="E102" s="34"/>
      <c r="F102" s="63"/>
      <c r="G102" s="34">
        <f t="shared" si="99"/>
        <v>10770000</v>
      </c>
      <c r="H102" s="33"/>
      <c r="I102" s="34"/>
      <c r="J102" s="35">
        <f>SUM(J103)</f>
        <v>12500000</v>
      </c>
      <c r="K102" s="35">
        <f>SUM(K103)</f>
        <v>0</v>
      </c>
      <c r="L102" s="35">
        <f>SUM(L103)</f>
        <v>0</v>
      </c>
      <c r="M102" s="35">
        <f>SUM(M103)</f>
        <v>0</v>
      </c>
      <c r="N102" s="35">
        <f>SUM(N103)</f>
        <v>0</v>
      </c>
      <c r="O102" s="35">
        <f t="shared" si="129"/>
        <v>12500000</v>
      </c>
      <c r="P102" s="36">
        <f t="shared" si="100"/>
        <v>1730000</v>
      </c>
      <c r="Q102" s="34"/>
      <c r="R102" s="35">
        <f>SUM(R103)</f>
        <v>13000000</v>
      </c>
      <c r="S102" s="35">
        <f>SUM(S103)</f>
        <v>0</v>
      </c>
      <c r="T102" s="35">
        <f>SUM(T103)</f>
        <v>0</v>
      </c>
      <c r="U102" s="35">
        <f>SUM(U103)</f>
        <v>0</v>
      </c>
      <c r="V102" s="35">
        <f>SUM(V103)</f>
        <v>0</v>
      </c>
      <c r="W102" s="35">
        <f t="shared" si="130"/>
        <v>13000000</v>
      </c>
      <c r="X102" s="34"/>
      <c r="Y102" s="35">
        <v>12874800</v>
      </c>
      <c r="Z102" s="35">
        <f>SUM(Z103)</f>
        <v>0</v>
      </c>
      <c r="AA102" s="35">
        <f>SUM(AA103)</f>
        <v>0</v>
      </c>
      <c r="AB102" s="35">
        <f>SUM(AB103)</f>
        <v>0</v>
      </c>
      <c r="AC102" s="35">
        <f>SUM(AC103)</f>
        <v>0</v>
      </c>
      <c r="AD102" s="35">
        <f t="shared" si="158"/>
        <v>12874800</v>
      </c>
      <c r="AE102" s="35">
        <f>12874800+200</f>
        <v>12875000</v>
      </c>
      <c r="AF102" s="35">
        <f t="shared" ref="AF102:AL102" si="214">SUM(AF103)</f>
        <v>0</v>
      </c>
      <c r="AG102" s="35">
        <f t="shared" si="214"/>
        <v>0</v>
      </c>
      <c r="AH102" s="35">
        <f t="shared" si="214"/>
        <v>0</v>
      </c>
      <c r="AI102" s="35">
        <f t="shared" si="214"/>
        <v>0</v>
      </c>
      <c r="AJ102" s="35">
        <f t="shared" si="214"/>
        <v>0</v>
      </c>
      <c r="AK102" s="35">
        <f t="shared" si="214"/>
        <v>0</v>
      </c>
      <c r="AL102" s="35">
        <f t="shared" si="214"/>
        <v>0</v>
      </c>
      <c r="AM102" s="35">
        <f t="shared" si="159"/>
        <v>12875000</v>
      </c>
      <c r="AN102" s="35">
        <f>12874800+200</f>
        <v>12875000</v>
      </c>
      <c r="AO102" s="35">
        <f t="shared" ref="AO102:AU102" si="215">SUM(AO103)</f>
        <v>0</v>
      </c>
      <c r="AP102" s="35">
        <f t="shared" si="215"/>
        <v>0</v>
      </c>
      <c r="AQ102" s="35">
        <f t="shared" si="215"/>
        <v>0</v>
      </c>
      <c r="AR102" s="35">
        <f t="shared" si="215"/>
        <v>0</v>
      </c>
      <c r="AS102" s="35">
        <f t="shared" si="215"/>
        <v>0</v>
      </c>
      <c r="AT102" s="35">
        <f t="shared" si="215"/>
        <v>0</v>
      </c>
      <c r="AU102" s="35">
        <f t="shared" si="215"/>
        <v>0</v>
      </c>
      <c r="AV102" s="35">
        <f t="shared" si="160"/>
        <v>12875000</v>
      </c>
      <c r="AW102" s="35">
        <f>12874800+200</f>
        <v>12875000</v>
      </c>
      <c r="AX102" s="35">
        <f t="shared" ref="AX102:BD102" si="216">SUM(AX103)</f>
        <v>0</v>
      </c>
      <c r="AY102" s="35">
        <f t="shared" si="216"/>
        <v>0</v>
      </c>
      <c r="AZ102" s="35">
        <f t="shared" si="216"/>
        <v>0</v>
      </c>
      <c r="BA102" s="35">
        <f t="shared" si="216"/>
        <v>0</v>
      </c>
      <c r="BB102" s="35">
        <f t="shared" si="216"/>
        <v>0</v>
      </c>
      <c r="BC102" s="35">
        <f t="shared" si="216"/>
        <v>0</v>
      </c>
      <c r="BD102" s="35">
        <f t="shared" si="216"/>
        <v>0</v>
      </c>
      <c r="BE102" s="35">
        <f t="shared" si="161"/>
        <v>12875000</v>
      </c>
      <c r="BF102" s="35">
        <f>12874800+200</f>
        <v>12875000</v>
      </c>
      <c r="BG102" s="35">
        <f t="shared" ref="BG102:BM102" si="217">SUM(BG103)</f>
        <v>0</v>
      </c>
      <c r="BH102" s="35">
        <f t="shared" si="217"/>
        <v>0</v>
      </c>
      <c r="BI102" s="35">
        <f t="shared" si="217"/>
        <v>0</v>
      </c>
      <c r="BJ102" s="35">
        <f t="shared" si="217"/>
        <v>0</v>
      </c>
      <c r="BK102" s="35">
        <f t="shared" si="217"/>
        <v>0</v>
      </c>
      <c r="BL102" s="35">
        <f t="shared" si="217"/>
        <v>0</v>
      </c>
      <c r="BM102" s="35">
        <f t="shared" si="217"/>
        <v>0</v>
      </c>
      <c r="BN102" s="35">
        <f t="shared" si="162"/>
        <v>12875000</v>
      </c>
      <c r="BO102" s="35">
        <f>12874800+200</f>
        <v>12875000</v>
      </c>
      <c r="BP102" s="35">
        <f t="shared" ref="BP102:BV102" si="218">SUM(BP103)</f>
        <v>0</v>
      </c>
      <c r="BQ102" s="35">
        <f t="shared" si="218"/>
        <v>0</v>
      </c>
      <c r="BR102" s="35">
        <f t="shared" si="218"/>
        <v>0</v>
      </c>
      <c r="BS102" s="35">
        <f t="shared" si="218"/>
        <v>0</v>
      </c>
      <c r="BT102" s="35">
        <f t="shared" si="218"/>
        <v>0</v>
      </c>
      <c r="BU102" s="35">
        <f t="shared" si="218"/>
        <v>0</v>
      </c>
      <c r="BV102" s="35">
        <f t="shared" si="218"/>
        <v>0</v>
      </c>
      <c r="BW102" s="35">
        <f t="shared" si="163"/>
        <v>12875000</v>
      </c>
      <c r="BX102" s="35">
        <f>BW102</f>
        <v>12875000</v>
      </c>
      <c r="BY102" s="35">
        <f t="shared" si="101"/>
        <v>0</v>
      </c>
      <c r="BZ102" s="35"/>
    </row>
    <row r="103" spans="1:78" ht="15.75" hidden="1" outlineLevel="4" thickBot="1" x14ac:dyDescent="0.25">
      <c r="A103" s="37"/>
      <c r="B103" s="38">
        <f t="shared" si="128"/>
        <v>0</v>
      </c>
      <c r="C103" s="39"/>
      <c r="D103" s="41"/>
      <c r="E103" s="41"/>
      <c r="F103" s="41"/>
      <c r="G103" s="41">
        <f t="shared" ref="G103:G121" si="219">D103-E103</f>
        <v>0</v>
      </c>
      <c r="H103" s="40" t="s">
        <v>38</v>
      </c>
      <c r="I103" s="41">
        <v>12</v>
      </c>
      <c r="J103" s="42">
        <v>12500000</v>
      </c>
      <c r="K103" s="42"/>
      <c r="L103" s="42"/>
      <c r="M103" s="42"/>
      <c r="N103" s="42"/>
      <c r="O103" s="42">
        <f t="shared" si="129"/>
        <v>12500000</v>
      </c>
      <c r="P103" s="43">
        <f t="shared" ref="P103:P121" si="220">O103-D103</f>
        <v>12500000</v>
      </c>
      <c r="Q103" s="41">
        <v>12</v>
      </c>
      <c r="R103" s="42">
        <f>13125000-125000</f>
        <v>13000000</v>
      </c>
      <c r="S103" s="42"/>
      <c r="T103" s="42"/>
      <c r="U103" s="42"/>
      <c r="V103" s="42"/>
      <c r="W103" s="66">
        <f t="shared" si="130"/>
        <v>13000000</v>
      </c>
      <c r="X103" s="41"/>
      <c r="Y103" s="42"/>
      <c r="Z103" s="42"/>
      <c r="AA103" s="42"/>
      <c r="AB103" s="42"/>
      <c r="AC103" s="42"/>
      <c r="AD103" s="66">
        <f t="shared" si="158"/>
        <v>0</v>
      </c>
      <c r="AE103" s="42"/>
      <c r="AF103" s="42"/>
      <c r="AG103" s="42"/>
      <c r="AH103" s="42"/>
      <c r="AI103" s="42"/>
      <c r="AJ103" s="42"/>
      <c r="AK103" s="42"/>
      <c r="AL103" s="42"/>
      <c r="AM103" s="66">
        <f t="shared" si="159"/>
        <v>0</v>
      </c>
      <c r="AN103" s="42"/>
      <c r="AO103" s="42"/>
      <c r="AP103" s="42"/>
      <c r="AQ103" s="42"/>
      <c r="AR103" s="42"/>
      <c r="AS103" s="42"/>
      <c r="AT103" s="42"/>
      <c r="AU103" s="42"/>
      <c r="AV103" s="66">
        <f t="shared" si="160"/>
        <v>0</v>
      </c>
      <c r="AW103" s="42"/>
      <c r="AX103" s="42"/>
      <c r="AY103" s="42"/>
      <c r="AZ103" s="42"/>
      <c r="BA103" s="42"/>
      <c r="BB103" s="42"/>
      <c r="BC103" s="42"/>
      <c r="BD103" s="42"/>
      <c r="BE103" s="66">
        <f t="shared" si="161"/>
        <v>0</v>
      </c>
      <c r="BF103" s="42"/>
      <c r="BG103" s="42"/>
      <c r="BH103" s="42"/>
      <c r="BI103" s="42"/>
      <c r="BJ103" s="42"/>
      <c r="BK103" s="42"/>
      <c r="BL103" s="42"/>
      <c r="BM103" s="42"/>
      <c r="BN103" s="66">
        <f t="shared" si="162"/>
        <v>0</v>
      </c>
      <c r="BO103" s="42"/>
      <c r="BP103" s="42"/>
      <c r="BQ103" s="42"/>
      <c r="BR103" s="42"/>
      <c r="BS103" s="42"/>
      <c r="BT103" s="42"/>
      <c r="BU103" s="42"/>
      <c r="BV103" s="42"/>
      <c r="BW103" s="66">
        <f t="shared" si="163"/>
        <v>0</v>
      </c>
      <c r="BX103" s="42"/>
      <c r="BY103" s="42">
        <f t="shared" si="101"/>
        <v>0</v>
      </c>
      <c r="BZ103" s="42"/>
    </row>
    <row r="104" spans="1:78" ht="32.25" outlineLevel="3" collapsed="1" thickBot="1" x14ac:dyDescent="0.25">
      <c r="A104" s="30" t="s">
        <v>65</v>
      </c>
      <c r="B104" s="31">
        <f t="shared" si="128"/>
        <v>15</v>
      </c>
      <c r="C104" s="32" t="s">
        <v>66</v>
      </c>
      <c r="D104" s="34">
        <v>2900000</v>
      </c>
      <c r="E104" s="34"/>
      <c r="F104" s="63"/>
      <c r="G104" s="34">
        <f t="shared" si="219"/>
        <v>2900000</v>
      </c>
      <c r="H104" s="33"/>
      <c r="I104" s="34"/>
      <c r="J104" s="35">
        <f>SUM(J105)</f>
        <v>2500000</v>
      </c>
      <c r="K104" s="35">
        <f>SUM(K105)</f>
        <v>0</v>
      </c>
      <c r="L104" s="35">
        <f>SUM(L105)</f>
        <v>0</v>
      </c>
      <c r="M104" s="35">
        <f>SUM(M105)</f>
        <v>0</v>
      </c>
      <c r="N104" s="35">
        <f>SUM(N105)</f>
        <v>0</v>
      </c>
      <c r="O104" s="35">
        <f t="shared" si="129"/>
        <v>2500000</v>
      </c>
      <c r="P104" s="36">
        <f t="shared" si="220"/>
        <v>-400000</v>
      </c>
      <c r="Q104" s="34"/>
      <c r="R104" s="35">
        <f>SUM(R105)</f>
        <v>2600000</v>
      </c>
      <c r="S104" s="35">
        <f>SUM(S105)</f>
        <v>0</v>
      </c>
      <c r="T104" s="35">
        <f>SUM(T105)</f>
        <v>0</v>
      </c>
      <c r="U104" s="35">
        <f>SUM(U105)</f>
        <v>0</v>
      </c>
      <c r="V104" s="35">
        <f>SUM(V105)</f>
        <v>0</v>
      </c>
      <c r="W104" s="35">
        <f t="shared" si="130"/>
        <v>2600000</v>
      </c>
      <c r="X104" s="34"/>
      <c r="Y104" s="44">
        <v>3000000</v>
      </c>
      <c r="Z104" s="35">
        <f>SUM(Z105)</f>
        <v>0</v>
      </c>
      <c r="AA104" s="35">
        <f>SUM(AA105)</f>
        <v>0</v>
      </c>
      <c r="AB104" s="35">
        <f>SUM(AB105)</f>
        <v>0</v>
      </c>
      <c r="AC104" s="35">
        <f>SUM(AC105)</f>
        <v>0</v>
      </c>
      <c r="AD104" s="35">
        <f t="shared" si="158"/>
        <v>3000000</v>
      </c>
      <c r="AE104" s="44">
        <v>3000000</v>
      </c>
      <c r="AF104" s="35">
        <f t="shared" ref="AF104:AL104" si="221">SUM(AF105)</f>
        <v>0</v>
      </c>
      <c r="AG104" s="35">
        <f t="shared" si="221"/>
        <v>0</v>
      </c>
      <c r="AH104" s="35">
        <f t="shared" si="221"/>
        <v>0</v>
      </c>
      <c r="AI104" s="35">
        <f t="shared" si="221"/>
        <v>0</v>
      </c>
      <c r="AJ104" s="35">
        <f t="shared" si="221"/>
        <v>0</v>
      </c>
      <c r="AK104" s="35">
        <f t="shared" si="221"/>
        <v>0</v>
      </c>
      <c r="AL104" s="35">
        <f t="shared" si="221"/>
        <v>0</v>
      </c>
      <c r="AM104" s="35">
        <f t="shared" si="159"/>
        <v>3000000</v>
      </c>
      <c r="AN104" s="44">
        <v>3000000</v>
      </c>
      <c r="AO104" s="35">
        <f t="shared" ref="AO104:AU104" si="222">SUM(AO105)</f>
        <v>0</v>
      </c>
      <c r="AP104" s="35">
        <f t="shared" si="222"/>
        <v>0</v>
      </c>
      <c r="AQ104" s="35">
        <f t="shared" si="222"/>
        <v>0</v>
      </c>
      <c r="AR104" s="35">
        <f t="shared" si="222"/>
        <v>0</v>
      </c>
      <c r="AS104" s="35">
        <f t="shared" si="222"/>
        <v>0</v>
      </c>
      <c r="AT104" s="35">
        <f t="shared" si="222"/>
        <v>0</v>
      </c>
      <c r="AU104" s="35">
        <f t="shared" si="222"/>
        <v>0</v>
      </c>
      <c r="AV104" s="35">
        <f t="shared" si="160"/>
        <v>3000000</v>
      </c>
      <c r="AW104" s="44">
        <v>3000000</v>
      </c>
      <c r="AX104" s="35">
        <f t="shared" ref="AX104:BD104" si="223">SUM(AX105)</f>
        <v>0</v>
      </c>
      <c r="AY104" s="35">
        <f t="shared" si="223"/>
        <v>0</v>
      </c>
      <c r="AZ104" s="35">
        <f t="shared" si="223"/>
        <v>0</v>
      </c>
      <c r="BA104" s="35">
        <f t="shared" si="223"/>
        <v>0</v>
      </c>
      <c r="BB104" s="35">
        <f t="shared" si="223"/>
        <v>0</v>
      </c>
      <c r="BC104" s="35">
        <f t="shared" si="223"/>
        <v>0</v>
      </c>
      <c r="BD104" s="35">
        <f t="shared" si="223"/>
        <v>0</v>
      </c>
      <c r="BE104" s="35">
        <f t="shared" si="161"/>
        <v>3000000</v>
      </c>
      <c r="BF104" s="44">
        <v>3000000</v>
      </c>
      <c r="BG104" s="35">
        <f t="shared" ref="BG104:BM104" si="224">SUM(BG105)</f>
        <v>0</v>
      </c>
      <c r="BH104" s="35">
        <f t="shared" si="224"/>
        <v>0</v>
      </c>
      <c r="BI104" s="35">
        <f t="shared" si="224"/>
        <v>0</v>
      </c>
      <c r="BJ104" s="35">
        <f t="shared" si="224"/>
        <v>0</v>
      </c>
      <c r="BK104" s="35">
        <f t="shared" si="224"/>
        <v>0</v>
      </c>
      <c r="BL104" s="35">
        <f t="shared" si="224"/>
        <v>0</v>
      </c>
      <c r="BM104" s="35">
        <f t="shared" si="224"/>
        <v>0</v>
      </c>
      <c r="BN104" s="35">
        <f t="shared" si="162"/>
        <v>3000000</v>
      </c>
      <c r="BO104" s="35">
        <v>3000000</v>
      </c>
      <c r="BP104" s="35">
        <f t="shared" ref="BP104:BV104" si="225">SUM(BP105)</f>
        <v>0</v>
      </c>
      <c r="BQ104" s="35">
        <f t="shared" si="225"/>
        <v>0</v>
      </c>
      <c r="BR104" s="35">
        <f t="shared" si="225"/>
        <v>0</v>
      </c>
      <c r="BS104" s="35">
        <f t="shared" si="225"/>
        <v>0</v>
      </c>
      <c r="BT104" s="35">
        <f t="shared" si="225"/>
        <v>0</v>
      </c>
      <c r="BU104" s="35">
        <f t="shared" si="225"/>
        <v>0</v>
      </c>
      <c r="BV104" s="35">
        <f t="shared" si="225"/>
        <v>0</v>
      </c>
      <c r="BW104" s="35">
        <f t="shared" si="163"/>
        <v>3000000</v>
      </c>
      <c r="BX104" s="35">
        <f>BW104</f>
        <v>3000000</v>
      </c>
      <c r="BY104" s="35">
        <f t="shared" si="101"/>
        <v>0</v>
      </c>
      <c r="BZ104" s="35"/>
    </row>
    <row r="105" spans="1:78" ht="15.75" hidden="1" outlineLevel="4" thickBot="1" x14ac:dyDescent="0.25">
      <c r="A105" s="37"/>
      <c r="B105" s="38">
        <f t="shared" si="128"/>
        <v>0</v>
      </c>
      <c r="C105" s="39"/>
      <c r="D105" s="41"/>
      <c r="E105" s="41"/>
      <c r="F105" s="41"/>
      <c r="G105" s="41">
        <f t="shared" si="219"/>
        <v>0</v>
      </c>
      <c r="H105" s="40" t="s">
        <v>38</v>
      </c>
      <c r="I105" s="41">
        <v>12</v>
      </c>
      <c r="J105" s="42">
        <v>2500000</v>
      </c>
      <c r="K105" s="42"/>
      <c r="L105" s="42"/>
      <c r="M105" s="42"/>
      <c r="N105" s="42"/>
      <c r="O105" s="42">
        <f t="shared" si="129"/>
        <v>2500000</v>
      </c>
      <c r="P105" s="43">
        <f t="shared" si="220"/>
        <v>2500000</v>
      </c>
      <c r="Q105" s="41">
        <v>12</v>
      </c>
      <c r="R105" s="42">
        <f>2625000-25000</f>
        <v>2600000</v>
      </c>
      <c r="S105" s="42"/>
      <c r="T105" s="42"/>
      <c r="U105" s="42"/>
      <c r="V105" s="42"/>
      <c r="W105" s="66">
        <f t="shared" si="130"/>
        <v>2600000</v>
      </c>
      <c r="X105" s="41"/>
      <c r="Y105" s="42"/>
      <c r="Z105" s="42"/>
      <c r="AA105" s="42"/>
      <c r="AB105" s="42"/>
      <c r="AC105" s="42"/>
      <c r="AD105" s="66">
        <f t="shared" si="158"/>
        <v>0</v>
      </c>
      <c r="AE105" s="42"/>
      <c r="AF105" s="42"/>
      <c r="AG105" s="42"/>
      <c r="AH105" s="42"/>
      <c r="AI105" s="42"/>
      <c r="AJ105" s="42"/>
      <c r="AK105" s="42"/>
      <c r="AL105" s="42"/>
      <c r="AM105" s="66">
        <f t="shared" si="159"/>
        <v>0</v>
      </c>
      <c r="AN105" s="42"/>
      <c r="AO105" s="42"/>
      <c r="AP105" s="42"/>
      <c r="AQ105" s="42"/>
      <c r="AR105" s="42"/>
      <c r="AS105" s="42"/>
      <c r="AT105" s="42"/>
      <c r="AU105" s="42"/>
      <c r="AV105" s="66">
        <f t="shared" si="160"/>
        <v>0</v>
      </c>
      <c r="AW105" s="42"/>
      <c r="AX105" s="42"/>
      <c r="AY105" s="42"/>
      <c r="AZ105" s="42"/>
      <c r="BA105" s="42"/>
      <c r="BB105" s="42"/>
      <c r="BC105" s="42"/>
      <c r="BD105" s="42"/>
      <c r="BE105" s="66">
        <f t="shared" si="161"/>
        <v>0</v>
      </c>
      <c r="BF105" s="42"/>
      <c r="BG105" s="42"/>
      <c r="BH105" s="42"/>
      <c r="BI105" s="42"/>
      <c r="BJ105" s="42"/>
      <c r="BK105" s="42"/>
      <c r="BL105" s="42"/>
      <c r="BM105" s="42"/>
      <c r="BN105" s="66">
        <f t="shared" si="162"/>
        <v>0</v>
      </c>
      <c r="BO105" s="42"/>
      <c r="BP105" s="42"/>
      <c r="BQ105" s="42"/>
      <c r="BR105" s="42"/>
      <c r="BS105" s="42"/>
      <c r="BT105" s="42"/>
      <c r="BU105" s="42"/>
      <c r="BV105" s="42"/>
      <c r="BW105" s="66">
        <f t="shared" si="163"/>
        <v>0</v>
      </c>
      <c r="BX105" s="42"/>
      <c r="BY105" s="42">
        <f t="shared" si="101"/>
        <v>0</v>
      </c>
      <c r="BZ105" s="42"/>
    </row>
    <row r="106" spans="1:78" ht="32.25" outlineLevel="3" collapsed="1" thickBot="1" x14ac:dyDescent="0.25">
      <c r="A106" s="30" t="s">
        <v>67</v>
      </c>
      <c r="B106" s="31">
        <f t="shared" si="128"/>
        <v>15</v>
      </c>
      <c r="C106" s="32" t="s">
        <v>68</v>
      </c>
      <c r="D106" s="34">
        <v>54450000</v>
      </c>
      <c r="E106" s="34"/>
      <c r="F106" s="63"/>
      <c r="G106" s="34">
        <f t="shared" si="219"/>
        <v>54450000</v>
      </c>
      <c r="H106" s="33"/>
      <c r="I106" s="34"/>
      <c r="J106" s="35">
        <f>SUM(J107)</f>
        <v>90000000</v>
      </c>
      <c r="K106" s="35">
        <f>SUM(K107)</f>
        <v>0</v>
      </c>
      <c r="L106" s="35">
        <f>SUM(L107)</f>
        <v>0</v>
      </c>
      <c r="M106" s="35">
        <f>SUM(M107)</f>
        <v>0</v>
      </c>
      <c r="N106" s="35">
        <f>SUM(N107)</f>
        <v>0</v>
      </c>
      <c r="O106" s="35">
        <f t="shared" si="129"/>
        <v>90000000</v>
      </c>
      <c r="P106" s="36">
        <f t="shared" si="220"/>
        <v>35550000</v>
      </c>
      <c r="Q106" s="34"/>
      <c r="R106" s="35">
        <f>SUM(R107)</f>
        <v>100000000</v>
      </c>
      <c r="S106" s="35">
        <f>SUM(S107)</f>
        <v>0</v>
      </c>
      <c r="T106" s="35">
        <f>SUM(T107)</f>
        <v>0</v>
      </c>
      <c r="U106" s="35">
        <f>SUM(U107)</f>
        <v>0</v>
      </c>
      <c r="V106" s="35">
        <f>SUM(V107)</f>
        <v>0</v>
      </c>
      <c r="W106" s="35">
        <f t="shared" si="130"/>
        <v>100000000</v>
      </c>
      <c r="X106" s="34"/>
      <c r="Y106" s="35">
        <v>100000000</v>
      </c>
      <c r="Z106" s="35">
        <f>SUM(Z107)</f>
        <v>0</v>
      </c>
      <c r="AA106" s="35">
        <f>SUM(AA107)</f>
        <v>0</v>
      </c>
      <c r="AB106" s="35">
        <f>SUM(AB107)</f>
        <v>0</v>
      </c>
      <c r="AC106" s="35">
        <f>SUM(AC107)</f>
        <v>0</v>
      </c>
      <c r="AD106" s="35">
        <f t="shared" si="158"/>
        <v>100000000</v>
      </c>
      <c r="AE106" s="35">
        <v>100000000</v>
      </c>
      <c r="AF106" s="35">
        <f t="shared" ref="AF106:AL106" si="226">SUM(AF107)</f>
        <v>0</v>
      </c>
      <c r="AG106" s="35">
        <f t="shared" si="226"/>
        <v>0</v>
      </c>
      <c r="AH106" s="35">
        <f t="shared" si="226"/>
        <v>0</v>
      </c>
      <c r="AI106" s="35">
        <f t="shared" si="226"/>
        <v>0</v>
      </c>
      <c r="AJ106" s="35">
        <f t="shared" si="226"/>
        <v>0</v>
      </c>
      <c r="AK106" s="35">
        <f t="shared" si="226"/>
        <v>0</v>
      </c>
      <c r="AL106" s="35">
        <f t="shared" si="226"/>
        <v>0</v>
      </c>
      <c r="AM106" s="35">
        <f t="shared" si="159"/>
        <v>100000000</v>
      </c>
      <c r="AN106" s="35">
        <v>100000000</v>
      </c>
      <c r="AO106" s="35">
        <f t="shared" ref="AO106:AU106" si="227">SUM(AO107)</f>
        <v>0</v>
      </c>
      <c r="AP106" s="35">
        <f t="shared" si="227"/>
        <v>0</v>
      </c>
      <c r="AQ106" s="35">
        <f t="shared" si="227"/>
        <v>0</v>
      </c>
      <c r="AR106" s="35">
        <f t="shared" si="227"/>
        <v>0</v>
      </c>
      <c r="AS106" s="35">
        <f t="shared" si="227"/>
        <v>0</v>
      </c>
      <c r="AT106" s="35">
        <f t="shared" si="227"/>
        <v>0</v>
      </c>
      <c r="AU106" s="35">
        <f t="shared" si="227"/>
        <v>0</v>
      </c>
      <c r="AV106" s="35">
        <f t="shared" si="160"/>
        <v>100000000</v>
      </c>
      <c r="AW106" s="35">
        <v>100000000</v>
      </c>
      <c r="AX106" s="35">
        <f t="shared" ref="AX106:BD106" si="228">SUM(AX107)</f>
        <v>0</v>
      </c>
      <c r="AY106" s="35">
        <f t="shared" si="228"/>
        <v>0</v>
      </c>
      <c r="AZ106" s="35">
        <f t="shared" si="228"/>
        <v>0</v>
      </c>
      <c r="BA106" s="35">
        <f t="shared" si="228"/>
        <v>0</v>
      </c>
      <c r="BB106" s="35">
        <f t="shared" si="228"/>
        <v>0</v>
      </c>
      <c r="BC106" s="35">
        <f t="shared" si="228"/>
        <v>0</v>
      </c>
      <c r="BD106" s="35">
        <f t="shared" si="228"/>
        <v>0</v>
      </c>
      <c r="BE106" s="35">
        <f t="shared" si="161"/>
        <v>100000000</v>
      </c>
      <c r="BF106" s="35">
        <v>100000000</v>
      </c>
      <c r="BG106" s="35">
        <f t="shared" ref="BG106:BM106" si="229">SUM(BG107)</f>
        <v>0</v>
      </c>
      <c r="BH106" s="35">
        <f t="shared" si="229"/>
        <v>0</v>
      </c>
      <c r="BI106" s="35">
        <f t="shared" si="229"/>
        <v>0</v>
      </c>
      <c r="BJ106" s="35">
        <f t="shared" si="229"/>
        <v>0</v>
      </c>
      <c r="BK106" s="35">
        <f t="shared" si="229"/>
        <v>0</v>
      </c>
      <c r="BL106" s="35">
        <f t="shared" si="229"/>
        <v>0</v>
      </c>
      <c r="BM106" s="35">
        <f t="shared" si="229"/>
        <v>0</v>
      </c>
      <c r="BN106" s="35">
        <f t="shared" si="162"/>
        <v>100000000</v>
      </c>
      <c r="BO106" s="35">
        <v>100000000</v>
      </c>
      <c r="BP106" s="35">
        <f t="shared" ref="BP106:BV106" si="230">SUM(BP107)</f>
        <v>0</v>
      </c>
      <c r="BQ106" s="35">
        <f t="shared" si="230"/>
        <v>0</v>
      </c>
      <c r="BR106" s="35">
        <f t="shared" si="230"/>
        <v>0</v>
      </c>
      <c r="BS106" s="35">
        <f t="shared" si="230"/>
        <v>0</v>
      </c>
      <c r="BT106" s="35">
        <f t="shared" si="230"/>
        <v>0</v>
      </c>
      <c r="BU106" s="35">
        <f t="shared" si="230"/>
        <v>0</v>
      </c>
      <c r="BV106" s="35">
        <f t="shared" si="230"/>
        <v>0</v>
      </c>
      <c r="BW106" s="35">
        <f t="shared" si="163"/>
        <v>100000000</v>
      </c>
      <c r="BX106" s="35">
        <f>BW106</f>
        <v>100000000</v>
      </c>
      <c r="BY106" s="35">
        <f t="shared" ref="BY106:BY121" si="231">BX106-BW106</f>
        <v>0</v>
      </c>
      <c r="BZ106" s="35"/>
    </row>
    <row r="107" spans="1:78" ht="15.75" hidden="1" outlineLevel="4" thickBot="1" x14ac:dyDescent="0.25">
      <c r="A107" s="37"/>
      <c r="B107" s="38">
        <f t="shared" si="128"/>
        <v>0</v>
      </c>
      <c r="C107" s="39"/>
      <c r="D107" s="41"/>
      <c r="E107" s="41"/>
      <c r="F107" s="41"/>
      <c r="G107" s="41">
        <f t="shared" si="219"/>
        <v>0</v>
      </c>
      <c r="H107" s="40" t="s">
        <v>52</v>
      </c>
      <c r="I107" s="41">
        <v>150</v>
      </c>
      <c r="J107" s="42">
        <v>90000000</v>
      </c>
      <c r="K107" s="42"/>
      <c r="L107" s="42"/>
      <c r="M107" s="42"/>
      <c r="N107" s="42"/>
      <c r="O107" s="42">
        <f t="shared" si="129"/>
        <v>90000000</v>
      </c>
      <c r="P107" s="43">
        <f t="shared" si="220"/>
        <v>90000000</v>
      </c>
      <c r="Q107" s="41">
        <v>150</v>
      </c>
      <c r="R107" s="42">
        <f>99000000+1000000</f>
        <v>100000000</v>
      </c>
      <c r="S107" s="42"/>
      <c r="T107" s="42"/>
      <c r="U107" s="42"/>
      <c r="V107" s="42"/>
      <c r="W107" s="66">
        <f t="shared" si="130"/>
        <v>100000000</v>
      </c>
      <c r="X107" s="41"/>
      <c r="Y107" s="42"/>
      <c r="Z107" s="42"/>
      <c r="AA107" s="42"/>
      <c r="AB107" s="42"/>
      <c r="AC107" s="42"/>
      <c r="AD107" s="66">
        <f t="shared" si="158"/>
        <v>0</v>
      </c>
      <c r="AE107" s="42"/>
      <c r="AF107" s="42"/>
      <c r="AG107" s="42"/>
      <c r="AH107" s="42"/>
      <c r="AI107" s="42"/>
      <c r="AJ107" s="42"/>
      <c r="AK107" s="42"/>
      <c r="AL107" s="42"/>
      <c r="AM107" s="66">
        <f t="shared" si="159"/>
        <v>0</v>
      </c>
      <c r="AN107" s="42"/>
      <c r="AO107" s="42"/>
      <c r="AP107" s="42"/>
      <c r="AQ107" s="42"/>
      <c r="AR107" s="42"/>
      <c r="AS107" s="42"/>
      <c r="AT107" s="42"/>
      <c r="AU107" s="42"/>
      <c r="AV107" s="66">
        <f t="shared" si="160"/>
        <v>0</v>
      </c>
      <c r="AW107" s="42"/>
      <c r="AX107" s="42"/>
      <c r="AY107" s="42"/>
      <c r="AZ107" s="42"/>
      <c r="BA107" s="42"/>
      <c r="BB107" s="42"/>
      <c r="BC107" s="42"/>
      <c r="BD107" s="42"/>
      <c r="BE107" s="66">
        <f t="shared" si="161"/>
        <v>0</v>
      </c>
      <c r="BF107" s="42"/>
      <c r="BG107" s="42"/>
      <c r="BH107" s="42"/>
      <c r="BI107" s="42"/>
      <c r="BJ107" s="42"/>
      <c r="BK107" s="42"/>
      <c r="BL107" s="42"/>
      <c r="BM107" s="42"/>
      <c r="BN107" s="66">
        <f t="shared" si="162"/>
        <v>0</v>
      </c>
      <c r="BO107" s="42"/>
      <c r="BP107" s="42"/>
      <c r="BQ107" s="42"/>
      <c r="BR107" s="42"/>
      <c r="BS107" s="42"/>
      <c r="BT107" s="42"/>
      <c r="BU107" s="42"/>
      <c r="BV107" s="42"/>
      <c r="BW107" s="66">
        <f t="shared" si="163"/>
        <v>0</v>
      </c>
      <c r="BX107" s="42"/>
      <c r="BY107" s="42">
        <f t="shared" si="231"/>
        <v>0</v>
      </c>
      <c r="BZ107" s="42"/>
    </row>
    <row r="108" spans="1:78" ht="32.25" outlineLevel="2" thickBot="1" x14ac:dyDescent="0.25">
      <c r="A108" s="25" t="s">
        <v>69</v>
      </c>
      <c r="B108" s="26">
        <f t="shared" si="128"/>
        <v>12</v>
      </c>
      <c r="C108" s="46" t="s">
        <v>70</v>
      </c>
      <c r="D108" s="28">
        <f>SUM(D109,D111,D113)</f>
        <v>59500000</v>
      </c>
      <c r="E108" s="28">
        <f>SUM(E109,E111,E113)</f>
        <v>0</v>
      </c>
      <c r="F108" s="62"/>
      <c r="G108" s="28">
        <f t="shared" si="219"/>
        <v>59500000</v>
      </c>
      <c r="H108" s="60"/>
      <c r="I108" s="28"/>
      <c r="J108" s="27">
        <f>SUM(J109,J111,J113)</f>
        <v>58700000</v>
      </c>
      <c r="K108" s="27">
        <f>SUM(K109,K111,K113)</f>
        <v>0</v>
      </c>
      <c r="L108" s="27">
        <f>SUM(L109,L111,L113)</f>
        <v>0</v>
      </c>
      <c r="M108" s="27">
        <f>SUM(M109,M111,M113)</f>
        <v>0</v>
      </c>
      <c r="N108" s="27">
        <f>SUM(N109,N111,N113)</f>
        <v>0</v>
      </c>
      <c r="O108" s="27">
        <f t="shared" si="129"/>
        <v>58700000</v>
      </c>
      <c r="P108" s="29">
        <f t="shared" si="220"/>
        <v>-800000</v>
      </c>
      <c r="Q108" s="28"/>
      <c r="R108" s="27">
        <f>SUM(R109,R111,R113)</f>
        <v>61250000</v>
      </c>
      <c r="S108" s="27">
        <f>SUM(S109,S111,S113)</f>
        <v>0</v>
      </c>
      <c r="T108" s="27">
        <f>SUM(T109,T111,T113)</f>
        <v>0</v>
      </c>
      <c r="U108" s="27">
        <f>SUM(U109,U111,U113)</f>
        <v>0</v>
      </c>
      <c r="V108" s="27">
        <f>SUM(V109,V111,V113)</f>
        <v>0</v>
      </c>
      <c r="W108" s="27">
        <f t="shared" si="130"/>
        <v>61250000</v>
      </c>
      <c r="X108" s="28"/>
      <c r="Y108" s="27">
        <f>SUM(Y109,Y111,Y113)</f>
        <v>63100000</v>
      </c>
      <c r="Z108" s="27">
        <f>SUM(Z109,Z111,Z113)</f>
        <v>0</v>
      </c>
      <c r="AA108" s="27">
        <f>SUM(AA109,AA111,AA113)</f>
        <v>0</v>
      </c>
      <c r="AB108" s="27">
        <f>SUM(AB109,AB111,AB113)</f>
        <v>0</v>
      </c>
      <c r="AC108" s="27">
        <f>SUM(AC109,AC111,AC113)</f>
        <v>0</v>
      </c>
      <c r="AD108" s="27">
        <f t="shared" si="158"/>
        <v>63100000</v>
      </c>
      <c r="AE108" s="27">
        <f t="shared" ref="AE108:AL108" si="232">SUM(AE109,AE111,AE113)</f>
        <v>63100000</v>
      </c>
      <c r="AF108" s="27">
        <f t="shared" si="232"/>
        <v>0</v>
      </c>
      <c r="AG108" s="27">
        <f t="shared" si="232"/>
        <v>0</v>
      </c>
      <c r="AH108" s="27">
        <f t="shared" si="232"/>
        <v>0</v>
      </c>
      <c r="AI108" s="27">
        <f t="shared" si="232"/>
        <v>0</v>
      </c>
      <c r="AJ108" s="27">
        <f t="shared" si="232"/>
        <v>0</v>
      </c>
      <c r="AK108" s="27">
        <f t="shared" si="232"/>
        <v>0</v>
      </c>
      <c r="AL108" s="27">
        <f t="shared" si="232"/>
        <v>0</v>
      </c>
      <c r="AM108" s="27">
        <f t="shared" si="159"/>
        <v>63100000</v>
      </c>
      <c r="AN108" s="27">
        <f t="shared" ref="AN108:AU108" si="233">SUM(AN109,AN111,AN113)</f>
        <v>63100000</v>
      </c>
      <c r="AO108" s="27">
        <f t="shared" si="233"/>
        <v>0</v>
      </c>
      <c r="AP108" s="27">
        <f t="shared" si="233"/>
        <v>0</v>
      </c>
      <c r="AQ108" s="27">
        <f t="shared" si="233"/>
        <v>0</v>
      </c>
      <c r="AR108" s="27">
        <f t="shared" si="233"/>
        <v>0</v>
      </c>
      <c r="AS108" s="27">
        <f t="shared" si="233"/>
        <v>0</v>
      </c>
      <c r="AT108" s="27">
        <f t="shared" si="233"/>
        <v>0</v>
      </c>
      <c r="AU108" s="27">
        <f t="shared" si="233"/>
        <v>0</v>
      </c>
      <c r="AV108" s="27">
        <f t="shared" si="160"/>
        <v>63100000</v>
      </c>
      <c r="AW108" s="27">
        <f t="shared" ref="AW108:BD108" si="234">SUM(AW109,AW111,AW113)</f>
        <v>63100000</v>
      </c>
      <c r="AX108" s="27">
        <f t="shared" si="234"/>
        <v>0</v>
      </c>
      <c r="AY108" s="27">
        <f t="shared" si="234"/>
        <v>0</v>
      </c>
      <c r="AZ108" s="27">
        <f t="shared" si="234"/>
        <v>0</v>
      </c>
      <c r="BA108" s="27">
        <f t="shared" si="234"/>
        <v>0</v>
      </c>
      <c r="BB108" s="27">
        <f t="shared" si="234"/>
        <v>0</v>
      </c>
      <c r="BC108" s="27">
        <f t="shared" si="234"/>
        <v>0</v>
      </c>
      <c r="BD108" s="27">
        <f t="shared" si="234"/>
        <v>0</v>
      </c>
      <c r="BE108" s="27">
        <f t="shared" si="161"/>
        <v>63100000</v>
      </c>
      <c r="BF108" s="27">
        <f t="shared" ref="BF108:BM108" si="235">SUM(BF109,BF111,BF113)</f>
        <v>63100000</v>
      </c>
      <c r="BG108" s="27">
        <f t="shared" si="235"/>
        <v>0</v>
      </c>
      <c r="BH108" s="27">
        <f t="shared" si="235"/>
        <v>0</v>
      </c>
      <c r="BI108" s="27">
        <f t="shared" si="235"/>
        <v>0</v>
      </c>
      <c r="BJ108" s="27">
        <f t="shared" si="235"/>
        <v>0</v>
      </c>
      <c r="BK108" s="27">
        <f t="shared" si="235"/>
        <v>0</v>
      </c>
      <c r="BL108" s="27">
        <f t="shared" si="235"/>
        <v>0</v>
      </c>
      <c r="BM108" s="27">
        <f t="shared" si="235"/>
        <v>0</v>
      </c>
      <c r="BN108" s="27">
        <f t="shared" si="162"/>
        <v>63100000</v>
      </c>
      <c r="BO108" s="27">
        <f t="shared" ref="BO108:BV108" si="236">SUM(BO109,BO111,BO113)</f>
        <v>63100000</v>
      </c>
      <c r="BP108" s="27">
        <f t="shared" si="236"/>
        <v>0</v>
      </c>
      <c r="BQ108" s="27">
        <f t="shared" si="236"/>
        <v>0</v>
      </c>
      <c r="BR108" s="27">
        <f t="shared" si="236"/>
        <v>0</v>
      </c>
      <c r="BS108" s="27">
        <f t="shared" si="236"/>
        <v>0</v>
      </c>
      <c r="BT108" s="27">
        <f t="shared" si="236"/>
        <v>0</v>
      </c>
      <c r="BU108" s="27">
        <f t="shared" si="236"/>
        <v>0</v>
      </c>
      <c r="BV108" s="27">
        <f t="shared" si="236"/>
        <v>0</v>
      </c>
      <c r="BW108" s="27">
        <f t="shared" si="163"/>
        <v>63100000</v>
      </c>
      <c r="BX108" s="27">
        <f t="shared" ref="BX108" si="237">SUM(BX109,BX111,BX113)</f>
        <v>63100000</v>
      </c>
      <c r="BY108" s="27">
        <f t="shared" si="231"/>
        <v>0</v>
      </c>
      <c r="BZ108" s="27"/>
    </row>
    <row r="109" spans="1:78" ht="16.5" outlineLevel="3" collapsed="1" thickBot="1" x14ac:dyDescent="0.25">
      <c r="A109" s="30" t="s">
        <v>71</v>
      </c>
      <c r="B109" s="31">
        <f t="shared" si="128"/>
        <v>15</v>
      </c>
      <c r="C109" s="32" t="s">
        <v>72</v>
      </c>
      <c r="D109" s="34">
        <v>3500000</v>
      </c>
      <c r="E109" s="34"/>
      <c r="F109" s="63"/>
      <c r="G109" s="34">
        <f t="shared" si="219"/>
        <v>3500000</v>
      </c>
      <c r="H109" s="33"/>
      <c r="I109" s="34"/>
      <c r="J109" s="35">
        <f>SUM(J110)</f>
        <v>4500000</v>
      </c>
      <c r="K109" s="35">
        <f>SUM(K110)</f>
        <v>0</v>
      </c>
      <c r="L109" s="35">
        <f>SUM(L110)</f>
        <v>0</v>
      </c>
      <c r="M109" s="35">
        <f>SUM(M110)</f>
        <v>0</v>
      </c>
      <c r="N109" s="35">
        <f>SUM(N110)</f>
        <v>0</v>
      </c>
      <c r="O109" s="35">
        <f t="shared" si="129"/>
        <v>4500000</v>
      </c>
      <c r="P109" s="36">
        <f t="shared" si="220"/>
        <v>1000000</v>
      </c>
      <c r="Q109" s="34"/>
      <c r="R109" s="35">
        <f>SUM(R110)</f>
        <v>4500000</v>
      </c>
      <c r="S109" s="35">
        <f>SUM(S110)</f>
        <v>0</v>
      </c>
      <c r="T109" s="35">
        <f>SUM(T110)</f>
        <v>0</v>
      </c>
      <c r="U109" s="35">
        <f>SUM(U110)</f>
        <v>0</v>
      </c>
      <c r="V109" s="35">
        <f>SUM(V110)</f>
        <v>0</v>
      </c>
      <c r="W109" s="35">
        <f t="shared" si="130"/>
        <v>4500000</v>
      </c>
      <c r="X109" s="34"/>
      <c r="Y109" s="44">
        <v>3500000</v>
      </c>
      <c r="Z109" s="35">
        <f>SUM(Z110)</f>
        <v>0</v>
      </c>
      <c r="AA109" s="35">
        <f>SUM(AA110)</f>
        <v>0</v>
      </c>
      <c r="AB109" s="35">
        <f>SUM(AB110)</f>
        <v>0</v>
      </c>
      <c r="AC109" s="35">
        <f>SUM(AC110)</f>
        <v>0</v>
      </c>
      <c r="AD109" s="35">
        <f t="shared" si="158"/>
        <v>3500000</v>
      </c>
      <c r="AE109" s="44">
        <v>3500000</v>
      </c>
      <c r="AF109" s="35">
        <f t="shared" ref="AF109:AL109" si="238">SUM(AF110)</f>
        <v>0</v>
      </c>
      <c r="AG109" s="35">
        <f t="shared" si="238"/>
        <v>0</v>
      </c>
      <c r="AH109" s="35">
        <f t="shared" si="238"/>
        <v>0</v>
      </c>
      <c r="AI109" s="35">
        <f t="shared" si="238"/>
        <v>0</v>
      </c>
      <c r="AJ109" s="35">
        <f t="shared" si="238"/>
        <v>0</v>
      </c>
      <c r="AK109" s="35">
        <f t="shared" si="238"/>
        <v>0</v>
      </c>
      <c r="AL109" s="35">
        <f t="shared" si="238"/>
        <v>0</v>
      </c>
      <c r="AM109" s="35">
        <f t="shared" si="159"/>
        <v>3500000</v>
      </c>
      <c r="AN109" s="44">
        <v>3500000</v>
      </c>
      <c r="AO109" s="35">
        <f t="shared" ref="AO109:AU109" si="239">SUM(AO110)</f>
        <v>0</v>
      </c>
      <c r="AP109" s="35">
        <f t="shared" si="239"/>
        <v>0</v>
      </c>
      <c r="AQ109" s="35">
        <f t="shared" si="239"/>
        <v>0</v>
      </c>
      <c r="AR109" s="35">
        <f t="shared" si="239"/>
        <v>0</v>
      </c>
      <c r="AS109" s="35">
        <f t="shared" si="239"/>
        <v>0</v>
      </c>
      <c r="AT109" s="35">
        <f t="shared" si="239"/>
        <v>0</v>
      </c>
      <c r="AU109" s="35">
        <f t="shared" si="239"/>
        <v>0</v>
      </c>
      <c r="AV109" s="35">
        <f t="shared" si="160"/>
        <v>3500000</v>
      </c>
      <c r="AW109" s="44">
        <v>3500000</v>
      </c>
      <c r="AX109" s="35">
        <f t="shared" ref="AX109:BD109" si="240">SUM(AX110)</f>
        <v>0</v>
      </c>
      <c r="AY109" s="35">
        <f t="shared" si="240"/>
        <v>0</v>
      </c>
      <c r="AZ109" s="35">
        <f t="shared" si="240"/>
        <v>0</v>
      </c>
      <c r="BA109" s="35">
        <f t="shared" si="240"/>
        <v>0</v>
      </c>
      <c r="BB109" s="35">
        <f t="shared" si="240"/>
        <v>0</v>
      </c>
      <c r="BC109" s="35">
        <f t="shared" si="240"/>
        <v>0</v>
      </c>
      <c r="BD109" s="35">
        <f t="shared" si="240"/>
        <v>0</v>
      </c>
      <c r="BE109" s="35">
        <f t="shared" si="161"/>
        <v>3500000</v>
      </c>
      <c r="BF109" s="44">
        <v>3500000</v>
      </c>
      <c r="BG109" s="35">
        <f t="shared" ref="BG109:BM109" si="241">SUM(BG110)</f>
        <v>0</v>
      </c>
      <c r="BH109" s="35">
        <f t="shared" si="241"/>
        <v>0</v>
      </c>
      <c r="BI109" s="35">
        <f t="shared" si="241"/>
        <v>0</v>
      </c>
      <c r="BJ109" s="35">
        <f t="shared" si="241"/>
        <v>0</v>
      </c>
      <c r="BK109" s="35">
        <f t="shared" si="241"/>
        <v>0</v>
      </c>
      <c r="BL109" s="35">
        <f t="shared" si="241"/>
        <v>0</v>
      </c>
      <c r="BM109" s="35">
        <f t="shared" si="241"/>
        <v>0</v>
      </c>
      <c r="BN109" s="35">
        <f t="shared" si="162"/>
        <v>3500000</v>
      </c>
      <c r="BO109" s="35">
        <v>3500000</v>
      </c>
      <c r="BP109" s="35">
        <f t="shared" ref="BP109:BV109" si="242">SUM(BP110)</f>
        <v>0</v>
      </c>
      <c r="BQ109" s="35">
        <f t="shared" si="242"/>
        <v>0</v>
      </c>
      <c r="BR109" s="35">
        <f t="shared" si="242"/>
        <v>0</v>
      </c>
      <c r="BS109" s="35">
        <f t="shared" si="242"/>
        <v>0</v>
      </c>
      <c r="BT109" s="35">
        <f t="shared" si="242"/>
        <v>0</v>
      </c>
      <c r="BU109" s="35">
        <f t="shared" si="242"/>
        <v>0</v>
      </c>
      <c r="BV109" s="35">
        <f t="shared" si="242"/>
        <v>0</v>
      </c>
      <c r="BW109" s="35">
        <f t="shared" si="163"/>
        <v>3500000</v>
      </c>
      <c r="BX109" s="35">
        <f>BW109</f>
        <v>3500000</v>
      </c>
      <c r="BY109" s="35">
        <f t="shared" si="231"/>
        <v>0</v>
      </c>
      <c r="BZ109" s="35"/>
    </row>
    <row r="110" spans="1:78" ht="15.75" hidden="1" outlineLevel="4" thickBot="1" x14ac:dyDescent="0.25">
      <c r="A110" s="37"/>
      <c r="B110" s="38">
        <f t="shared" si="128"/>
        <v>0</v>
      </c>
      <c r="C110" s="39"/>
      <c r="D110" s="41"/>
      <c r="E110" s="41"/>
      <c r="F110" s="41"/>
      <c r="G110" s="41">
        <f t="shared" si="219"/>
        <v>0</v>
      </c>
      <c r="H110" s="40" t="s">
        <v>38</v>
      </c>
      <c r="I110" s="41">
        <v>12</v>
      </c>
      <c r="J110" s="42">
        <v>4500000</v>
      </c>
      <c r="K110" s="42"/>
      <c r="L110" s="42"/>
      <c r="M110" s="42"/>
      <c r="N110" s="42"/>
      <c r="O110" s="42">
        <f t="shared" si="129"/>
        <v>4500000</v>
      </c>
      <c r="P110" s="43">
        <f t="shared" si="220"/>
        <v>4500000</v>
      </c>
      <c r="Q110" s="41">
        <v>12</v>
      </c>
      <c r="R110" s="42">
        <f>4725000-225000</f>
        <v>4500000</v>
      </c>
      <c r="S110" s="42"/>
      <c r="T110" s="42"/>
      <c r="U110" s="42"/>
      <c r="V110" s="42"/>
      <c r="W110" s="66">
        <f t="shared" si="130"/>
        <v>4500000</v>
      </c>
      <c r="X110" s="41"/>
      <c r="Y110" s="42"/>
      <c r="Z110" s="42"/>
      <c r="AA110" s="42"/>
      <c r="AB110" s="42"/>
      <c r="AC110" s="42"/>
      <c r="AD110" s="66">
        <f t="shared" si="158"/>
        <v>0</v>
      </c>
      <c r="AE110" s="42"/>
      <c r="AF110" s="42"/>
      <c r="AG110" s="42"/>
      <c r="AH110" s="42"/>
      <c r="AI110" s="42"/>
      <c r="AJ110" s="42"/>
      <c r="AK110" s="42"/>
      <c r="AL110" s="42"/>
      <c r="AM110" s="66">
        <f t="shared" si="159"/>
        <v>0</v>
      </c>
      <c r="AN110" s="42"/>
      <c r="AO110" s="42"/>
      <c r="AP110" s="42"/>
      <c r="AQ110" s="42"/>
      <c r="AR110" s="42"/>
      <c r="AS110" s="42"/>
      <c r="AT110" s="42"/>
      <c r="AU110" s="42"/>
      <c r="AV110" s="66">
        <f t="shared" si="160"/>
        <v>0</v>
      </c>
      <c r="AW110" s="42"/>
      <c r="AX110" s="42"/>
      <c r="AY110" s="42"/>
      <c r="AZ110" s="42"/>
      <c r="BA110" s="42"/>
      <c r="BB110" s="42"/>
      <c r="BC110" s="42"/>
      <c r="BD110" s="42"/>
      <c r="BE110" s="66">
        <f t="shared" si="161"/>
        <v>0</v>
      </c>
      <c r="BF110" s="42"/>
      <c r="BG110" s="42"/>
      <c r="BH110" s="42"/>
      <c r="BI110" s="42"/>
      <c r="BJ110" s="42"/>
      <c r="BK110" s="42"/>
      <c r="BL110" s="42"/>
      <c r="BM110" s="42"/>
      <c r="BN110" s="66">
        <f t="shared" si="162"/>
        <v>0</v>
      </c>
      <c r="BO110" s="42"/>
      <c r="BP110" s="42"/>
      <c r="BQ110" s="42"/>
      <c r="BR110" s="42"/>
      <c r="BS110" s="42"/>
      <c r="BT110" s="42"/>
      <c r="BU110" s="42"/>
      <c r="BV110" s="42"/>
      <c r="BW110" s="66">
        <f t="shared" si="163"/>
        <v>0</v>
      </c>
      <c r="BX110" s="42"/>
      <c r="BY110" s="42">
        <f t="shared" si="231"/>
        <v>0</v>
      </c>
      <c r="BZ110" s="42"/>
    </row>
    <row r="111" spans="1:78" ht="32.25" outlineLevel="3" collapsed="1" thickBot="1" x14ac:dyDescent="0.25">
      <c r="A111" s="30" t="s">
        <v>73</v>
      </c>
      <c r="B111" s="31">
        <f t="shared" si="128"/>
        <v>15</v>
      </c>
      <c r="C111" s="32" t="s">
        <v>74</v>
      </c>
      <c r="D111" s="34">
        <v>35000000</v>
      </c>
      <c r="E111" s="34"/>
      <c r="F111" s="63"/>
      <c r="G111" s="34">
        <f t="shared" si="219"/>
        <v>35000000</v>
      </c>
      <c r="H111" s="33"/>
      <c r="I111" s="34"/>
      <c r="J111" s="35">
        <f>SUM(J112)</f>
        <v>35000000</v>
      </c>
      <c r="K111" s="35">
        <f>SUM(K112)</f>
        <v>0</v>
      </c>
      <c r="L111" s="35">
        <f>SUM(L112)</f>
        <v>0</v>
      </c>
      <c r="M111" s="35">
        <f>SUM(M112)</f>
        <v>0</v>
      </c>
      <c r="N111" s="35">
        <f>SUM(N112)</f>
        <v>0</v>
      </c>
      <c r="O111" s="35">
        <f t="shared" si="129"/>
        <v>35000000</v>
      </c>
      <c r="P111" s="36">
        <f t="shared" si="220"/>
        <v>0</v>
      </c>
      <c r="Q111" s="34"/>
      <c r="R111" s="35">
        <f>SUM(R112)</f>
        <v>36750000</v>
      </c>
      <c r="S111" s="35">
        <f>SUM(S112)</f>
        <v>0</v>
      </c>
      <c r="T111" s="35">
        <f>SUM(T112)</f>
        <v>0</v>
      </c>
      <c r="U111" s="35">
        <f>SUM(U112)</f>
        <v>0</v>
      </c>
      <c r="V111" s="35">
        <f>SUM(V112)</f>
        <v>0</v>
      </c>
      <c r="W111" s="35">
        <f t="shared" si="130"/>
        <v>36750000</v>
      </c>
      <c r="X111" s="34"/>
      <c r="Y111" s="44">
        <v>35000000</v>
      </c>
      <c r="Z111" s="35">
        <f>SUM(Z112)</f>
        <v>0</v>
      </c>
      <c r="AA111" s="35">
        <f>SUM(AA112)</f>
        <v>0</v>
      </c>
      <c r="AB111" s="35">
        <f>SUM(AB112)</f>
        <v>0</v>
      </c>
      <c r="AC111" s="35">
        <f>SUM(AC112)</f>
        <v>0</v>
      </c>
      <c r="AD111" s="35">
        <f t="shared" si="158"/>
        <v>35000000</v>
      </c>
      <c r="AE111" s="44">
        <v>35000000</v>
      </c>
      <c r="AF111" s="35">
        <f t="shared" ref="AF111:AL111" si="243">SUM(AF112)</f>
        <v>0</v>
      </c>
      <c r="AG111" s="35">
        <f t="shared" si="243"/>
        <v>0</v>
      </c>
      <c r="AH111" s="35">
        <f t="shared" si="243"/>
        <v>0</v>
      </c>
      <c r="AI111" s="35">
        <f t="shared" si="243"/>
        <v>0</v>
      </c>
      <c r="AJ111" s="35">
        <f t="shared" si="243"/>
        <v>0</v>
      </c>
      <c r="AK111" s="35">
        <f t="shared" si="243"/>
        <v>0</v>
      </c>
      <c r="AL111" s="35">
        <f t="shared" si="243"/>
        <v>0</v>
      </c>
      <c r="AM111" s="35">
        <f t="shared" si="159"/>
        <v>35000000</v>
      </c>
      <c r="AN111" s="44">
        <v>35000000</v>
      </c>
      <c r="AO111" s="35">
        <f t="shared" ref="AO111:AU111" si="244">SUM(AO112)</f>
        <v>0</v>
      </c>
      <c r="AP111" s="35">
        <f t="shared" si="244"/>
        <v>0</v>
      </c>
      <c r="AQ111" s="35">
        <f t="shared" si="244"/>
        <v>0</v>
      </c>
      <c r="AR111" s="35">
        <f t="shared" si="244"/>
        <v>0</v>
      </c>
      <c r="AS111" s="35">
        <f t="shared" si="244"/>
        <v>0</v>
      </c>
      <c r="AT111" s="35">
        <f t="shared" si="244"/>
        <v>0</v>
      </c>
      <c r="AU111" s="35">
        <f t="shared" si="244"/>
        <v>0</v>
      </c>
      <c r="AV111" s="35">
        <f t="shared" si="160"/>
        <v>35000000</v>
      </c>
      <c r="AW111" s="44">
        <v>35000000</v>
      </c>
      <c r="AX111" s="35">
        <f t="shared" ref="AX111:BD111" si="245">SUM(AX112)</f>
        <v>0</v>
      </c>
      <c r="AY111" s="35">
        <f t="shared" si="245"/>
        <v>0</v>
      </c>
      <c r="AZ111" s="35">
        <f t="shared" si="245"/>
        <v>0</v>
      </c>
      <c r="BA111" s="35">
        <f t="shared" si="245"/>
        <v>0</v>
      </c>
      <c r="BB111" s="35">
        <f t="shared" si="245"/>
        <v>0</v>
      </c>
      <c r="BC111" s="35">
        <f t="shared" si="245"/>
        <v>0</v>
      </c>
      <c r="BD111" s="35">
        <f t="shared" si="245"/>
        <v>0</v>
      </c>
      <c r="BE111" s="35">
        <f t="shared" si="161"/>
        <v>35000000</v>
      </c>
      <c r="BF111" s="44">
        <v>35000000</v>
      </c>
      <c r="BG111" s="35">
        <f t="shared" ref="BG111:BM111" si="246">SUM(BG112)</f>
        <v>0</v>
      </c>
      <c r="BH111" s="35">
        <f t="shared" si="246"/>
        <v>0</v>
      </c>
      <c r="BI111" s="35">
        <f t="shared" si="246"/>
        <v>0</v>
      </c>
      <c r="BJ111" s="35">
        <f t="shared" si="246"/>
        <v>0</v>
      </c>
      <c r="BK111" s="35">
        <f t="shared" si="246"/>
        <v>0</v>
      </c>
      <c r="BL111" s="35">
        <f t="shared" si="246"/>
        <v>0</v>
      </c>
      <c r="BM111" s="35">
        <f t="shared" si="246"/>
        <v>0</v>
      </c>
      <c r="BN111" s="35">
        <f t="shared" si="162"/>
        <v>35000000</v>
      </c>
      <c r="BO111" s="35">
        <v>35000000</v>
      </c>
      <c r="BP111" s="35">
        <f t="shared" ref="BP111:BV111" si="247">SUM(BP112)</f>
        <v>0</v>
      </c>
      <c r="BQ111" s="35">
        <f t="shared" si="247"/>
        <v>0</v>
      </c>
      <c r="BR111" s="35">
        <f t="shared" si="247"/>
        <v>0</v>
      </c>
      <c r="BS111" s="35">
        <f t="shared" si="247"/>
        <v>0</v>
      </c>
      <c r="BT111" s="35">
        <f t="shared" si="247"/>
        <v>0</v>
      </c>
      <c r="BU111" s="35">
        <f t="shared" si="247"/>
        <v>0</v>
      </c>
      <c r="BV111" s="35">
        <f t="shared" si="247"/>
        <v>0</v>
      </c>
      <c r="BW111" s="35">
        <f t="shared" si="163"/>
        <v>35000000</v>
      </c>
      <c r="BX111" s="35">
        <f>BW111</f>
        <v>35000000</v>
      </c>
      <c r="BY111" s="35">
        <f t="shared" si="231"/>
        <v>0</v>
      </c>
      <c r="BZ111" s="35"/>
    </row>
    <row r="112" spans="1:78" ht="15.75" hidden="1" outlineLevel="4" thickBot="1" x14ac:dyDescent="0.25">
      <c r="A112" s="37"/>
      <c r="B112" s="38">
        <f t="shared" si="128"/>
        <v>0</v>
      </c>
      <c r="C112" s="39"/>
      <c r="D112" s="41"/>
      <c r="E112" s="41"/>
      <c r="F112" s="41"/>
      <c r="G112" s="41">
        <f t="shared" si="219"/>
        <v>0</v>
      </c>
      <c r="H112" s="40" t="s">
        <v>38</v>
      </c>
      <c r="I112" s="41">
        <v>12</v>
      </c>
      <c r="J112" s="42">
        <v>35000000</v>
      </c>
      <c r="K112" s="42"/>
      <c r="L112" s="42"/>
      <c r="M112" s="42"/>
      <c r="N112" s="42"/>
      <c r="O112" s="42">
        <f t="shared" si="129"/>
        <v>35000000</v>
      </c>
      <c r="P112" s="43">
        <f t="shared" si="220"/>
        <v>35000000</v>
      </c>
      <c r="Q112" s="41">
        <v>12</v>
      </c>
      <c r="R112" s="42">
        <v>36750000</v>
      </c>
      <c r="S112" s="42"/>
      <c r="T112" s="42"/>
      <c r="U112" s="42"/>
      <c r="V112" s="42"/>
      <c r="W112" s="42">
        <f t="shared" si="130"/>
        <v>36750000</v>
      </c>
      <c r="X112" s="41">
        <v>12</v>
      </c>
      <c r="Y112" s="42">
        <v>36750000</v>
      </c>
      <c r="Z112" s="42"/>
      <c r="AA112" s="42"/>
      <c r="AB112" s="42"/>
      <c r="AC112" s="42"/>
      <c r="AD112" s="42">
        <f t="shared" si="158"/>
        <v>36750000</v>
      </c>
      <c r="AE112" s="42">
        <v>36750000</v>
      </c>
      <c r="AF112" s="42"/>
      <c r="AG112" s="42"/>
      <c r="AH112" s="42"/>
      <c r="AI112" s="42"/>
      <c r="AJ112" s="42"/>
      <c r="AK112" s="42"/>
      <c r="AL112" s="42"/>
      <c r="AM112" s="42">
        <f t="shared" si="159"/>
        <v>36750000</v>
      </c>
      <c r="AN112" s="42">
        <v>36750000</v>
      </c>
      <c r="AO112" s="42"/>
      <c r="AP112" s="42"/>
      <c r="AQ112" s="42"/>
      <c r="AR112" s="42"/>
      <c r="AS112" s="42"/>
      <c r="AT112" s="42"/>
      <c r="AU112" s="42"/>
      <c r="AV112" s="42">
        <f t="shared" si="160"/>
        <v>36750000</v>
      </c>
      <c r="AW112" s="42">
        <v>36750000</v>
      </c>
      <c r="AX112" s="42"/>
      <c r="AY112" s="42"/>
      <c r="AZ112" s="42"/>
      <c r="BA112" s="42"/>
      <c r="BB112" s="42"/>
      <c r="BC112" s="42"/>
      <c r="BD112" s="42"/>
      <c r="BE112" s="42">
        <f t="shared" si="161"/>
        <v>36750000</v>
      </c>
      <c r="BF112" s="42">
        <v>36750000</v>
      </c>
      <c r="BG112" s="42"/>
      <c r="BH112" s="42"/>
      <c r="BI112" s="42"/>
      <c r="BJ112" s="42"/>
      <c r="BK112" s="42"/>
      <c r="BL112" s="42"/>
      <c r="BM112" s="42"/>
      <c r="BN112" s="42">
        <f t="shared" si="162"/>
        <v>36750000</v>
      </c>
      <c r="BO112" s="42">
        <v>36750000</v>
      </c>
      <c r="BP112" s="42"/>
      <c r="BQ112" s="42"/>
      <c r="BR112" s="42"/>
      <c r="BS112" s="42"/>
      <c r="BT112" s="42"/>
      <c r="BU112" s="42"/>
      <c r="BV112" s="42"/>
      <c r="BW112" s="42">
        <f t="shared" si="163"/>
        <v>36750000</v>
      </c>
      <c r="BX112" s="42"/>
      <c r="BY112" s="42">
        <f t="shared" si="231"/>
        <v>-36750000</v>
      </c>
      <c r="BZ112" s="42"/>
    </row>
    <row r="113" spans="1:78" ht="16.5" outlineLevel="3" collapsed="1" thickBot="1" x14ac:dyDescent="0.25">
      <c r="A113" s="30" t="s">
        <v>75</v>
      </c>
      <c r="B113" s="31">
        <f t="shared" si="128"/>
        <v>15</v>
      </c>
      <c r="C113" s="32" t="s">
        <v>76</v>
      </c>
      <c r="D113" s="34">
        <v>21000000</v>
      </c>
      <c r="E113" s="34"/>
      <c r="F113" s="63"/>
      <c r="G113" s="34">
        <f t="shared" si="219"/>
        <v>21000000</v>
      </c>
      <c r="H113" s="33"/>
      <c r="I113" s="34"/>
      <c r="J113" s="35">
        <f>SUM(J114)</f>
        <v>19200000</v>
      </c>
      <c r="K113" s="35">
        <f>SUM(K114)</f>
        <v>0</v>
      </c>
      <c r="L113" s="35">
        <f>SUM(L114)</f>
        <v>0</v>
      </c>
      <c r="M113" s="35">
        <f>SUM(M114)</f>
        <v>0</v>
      </c>
      <c r="N113" s="35">
        <f>SUM(N114)</f>
        <v>0</v>
      </c>
      <c r="O113" s="35">
        <f t="shared" si="129"/>
        <v>19200000</v>
      </c>
      <c r="P113" s="36">
        <f t="shared" si="220"/>
        <v>-1800000</v>
      </c>
      <c r="Q113" s="34"/>
      <c r="R113" s="35">
        <f>SUM(R114)</f>
        <v>20000000</v>
      </c>
      <c r="S113" s="35">
        <f>SUM(S114)</f>
        <v>0</v>
      </c>
      <c r="T113" s="35">
        <f>SUM(T114)</f>
        <v>0</v>
      </c>
      <c r="U113" s="35">
        <f>SUM(U114)</f>
        <v>0</v>
      </c>
      <c r="V113" s="35">
        <f>SUM(V114)</f>
        <v>0</v>
      </c>
      <c r="W113" s="35">
        <f t="shared" si="130"/>
        <v>20000000</v>
      </c>
      <c r="X113" s="34"/>
      <c r="Y113" s="44">
        <v>24600000</v>
      </c>
      <c r="Z113" s="35">
        <f>SUM(Z114)</f>
        <v>0</v>
      </c>
      <c r="AA113" s="35">
        <f>SUM(AA114)</f>
        <v>0</v>
      </c>
      <c r="AB113" s="35">
        <f>SUM(AB114)</f>
        <v>0</v>
      </c>
      <c r="AC113" s="35">
        <f>SUM(AC114)</f>
        <v>0</v>
      </c>
      <c r="AD113" s="35">
        <f t="shared" si="158"/>
        <v>24600000</v>
      </c>
      <c r="AE113" s="44">
        <v>24600000</v>
      </c>
      <c r="AF113" s="35">
        <f t="shared" ref="AF113:AL113" si="248">SUM(AF114)</f>
        <v>0</v>
      </c>
      <c r="AG113" s="35">
        <f t="shared" si="248"/>
        <v>0</v>
      </c>
      <c r="AH113" s="35">
        <f t="shared" si="248"/>
        <v>0</v>
      </c>
      <c r="AI113" s="35">
        <f t="shared" si="248"/>
        <v>0</v>
      </c>
      <c r="AJ113" s="35">
        <f t="shared" si="248"/>
        <v>0</v>
      </c>
      <c r="AK113" s="35">
        <f t="shared" si="248"/>
        <v>0</v>
      </c>
      <c r="AL113" s="35">
        <f t="shared" si="248"/>
        <v>0</v>
      </c>
      <c r="AM113" s="35">
        <f t="shared" si="159"/>
        <v>24600000</v>
      </c>
      <c r="AN113" s="44">
        <v>24600000</v>
      </c>
      <c r="AO113" s="35">
        <f t="shared" ref="AO113:AU113" si="249">SUM(AO114)</f>
        <v>0</v>
      </c>
      <c r="AP113" s="35">
        <f t="shared" si="249"/>
        <v>0</v>
      </c>
      <c r="AQ113" s="35">
        <f t="shared" si="249"/>
        <v>0</v>
      </c>
      <c r="AR113" s="35">
        <f t="shared" si="249"/>
        <v>0</v>
      </c>
      <c r="AS113" s="35">
        <f t="shared" si="249"/>
        <v>0</v>
      </c>
      <c r="AT113" s="35">
        <f t="shared" si="249"/>
        <v>0</v>
      </c>
      <c r="AU113" s="35">
        <f t="shared" si="249"/>
        <v>0</v>
      </c>
      <c r="AV113" s="35">
        <f t="shared" si="160"/>
        <v>24600000</v>
      </c>
      <c r="AW113" s="44">
        <v>24600000</v>
      </c>
      <c r="AX113" s="35">
        <f t="shared" ref="AX113:BD113" si="250">SUM(AX114)</f>
        <v>0</v>
      </c>
      <c r="AY113" s="35">
        <f t="shared" si="250"/>
        <v>0</v>
      </c>
      <c r="AZ113" s="35">
        <f t="shared" si="250"/>
        <v>0</v>
      </c>
      <c r="BA113" s="35">
        <f t="shared" si="250"/>
        <v>0</v>
      </c>
      <c r="BB113" s="35">
        <f t="shared" si="250"/>
        <v>0</v>
      </c>
      <c r="BC113" s="35">
        <f t="shared" si="250"/>
        <v>0</v>
      </c>
      <c r="BD113" s="35">
        <f t="shared" si="250"/>
        <v>0</v>
      </c>
      <c r="BE113" s="35">
        <f t="shared" si="161"/>
        <v>24600000</v>
      </c>
      <c r="BF113" s="44">
        <v>24600000</v>
      </c>
      <c r="BG113" s="35">
        <f t="shared" ref="BG113:BM113" si="251">SUM(BG114)</f>
        <v>0</v>
      </c>
      <c r="BH113" s="35">
        <f t="shared" si="251"/>
        <v>0</v>
      </c>
      <c r="BI113" s="35">
        <f t="shared" si="251"/>
        <v>0</v>
      </c>
      <c r="BJ113" s="35">
        <f t="shared" si="251"/>
        <v>0</v>
      </c>
      <c r="BK113" s="35">
        <f t="shared" si="251"/>
        <v>0</v>
      </c>
      <c r="BL113" s="35">
        <f t="shared" si="251"/>
        <v>0</v>
      </c>
      <c r="BM113" s="35">
        <f t="shared" si="251"/>
        <v>0</v>
      </c>
      <c r="BN113" s="35">
        <f t="shared" si="162"/>
        <v>24600000</v>
      </c>
      <c r="BO113" s="35">
        <v>24600000</v>
      </c>
      <c r="BP113" s="35">
        <f t="shared" ref="BP113:BV113" si="252">SUM(BP114)</f>
        <v>0</v>
      </c>
      <c r="BQ113" s="35">
        <f t="shared" si="252"/>
        <v>0</v>
      </c>
      <c r="BR113" s="35">
        <f t="shared" si="252"/>
        <v>0</v>
      </c>
      <c r="BS113" s="35">
        <f t="shared" si="252"/>
        <v>0</v>
      </c>
      <c r="BT113" s="35">
        <f t="shared" si="252"/>
        <v>0</v>
      </c>
      <c r="BU113" s="35">
        <f t="shared" si="252"/>
        <v>0</v>
      </c>
      <c r="BV113" s="35">
        <f t="shared" si="252"/>
        <v>0</v>
      </c>
      <c r="BW113" s="35">
        <f t="shared" si="163"/>
        <v>24600000</v>
      </c>
      <c r="BX113" s="35">
        <f>BW113</f>
        <v>24600000</v>
      </c>
      <c r="BY113" s="35">
        <f t="shared" si="231"/>
        <v>0</v>
      </c>
      <c r="BZ113" s="35"/>
    </row>
    <row r="114" spans="1:78" ht="15.75" hidden="1" outlineLevel="4" thickBot="1" x14ac:dyDescent="0.25">
      <c r="A114" s="37"/>
      <c r="B114" s="38">
        <f t="shared" si="128"/>
        <v>0</v>
      </c>
      <c r="C114" s="39"/>
      <c r="D114" s="41"/>
      <c r="E114" s="41"/>
      <c r="F114" s="41"/>
      <c r="G114" s="41">
        <f t="shared" si="219"/>
        <v>0</v>
      </c>
      <c r="H114" s="40" t="s">
        <v>38</v>
      </c>
      <c r="I114" s="41">
        <v>12</v>
      </c>
      <c r="J114" s="42">
        <v>19200000</v>
      </c>
      <c r="K114" s="42"/>
      <c r="L114" s="42"/>
      <c r="M114" s="42"/>
      <c r="N114" s="42"/>
      <c r="O114" s="42">
        <f t="shared" si="129"/>
        <v>19200000</v>
      </c>
      <c r="P114" s="43">
        <f t="shared" si="220"/>
        <v>19200000</v>
      </c>
      <c r="Q114" s="41">
        <v>12</v>
      </c>
      <c r="R114" s="42">
        <f>20160000-160000</f>
        <v>20000000</v>
      </c>
      <c r="S114" s="42"/>
      <c r="T114" s="42"/>
      <c r="U114" s="42"/>
      <c r="V114" s="42"/>
      <c r="W114" s="66">
        <f t="shared" si="130"/>
        <v>20000000</v>
      </c>
      <c r="X114" s="41"/>
      <c r="Y114" s="42"/>
      <c r="Z114" s="42"/>
      <c r="AA114" s="42"/>
      <c r="AB114" s="42"/>
      <c r="AC114" s="42"/>
      <c r="AD114" s="66">
        <f t="shared" si="158"/>
        <v>0</v>
      </c>
      <c r="AE114" s="42"/>
      <c r="AF114" s="42"/>
      <c r="AG114" s="42"/>
      <c r="AH114" s="42"/>
      <c r="AI114" s="42"/>
      <c r="AJ114" s="42"/>
      <c r="AK114" s="42"/>
      <c r="AL114" s="42"/>
      <c r="AM114" s="66">
        <f t="shared" si="159"/>
        <v>0</v>
      </c>
      <c r="AN114" s="42"/>
      <c r="AO114" s="42"/>
      <c r="AP114" s="42"/>
      <c r="AQ114" s="42"/>
      <c r="AR114" s="42"/>
      <c r="AS114" s="42"/>
      <c r="AT114" s="42"/>
      <c r="AU114" s="42"/>
      <c r="AV114" s="66">
        <f t="shared" si="160"/>
        <v>0</v>
      </c>
      <c r="AW114" s="42"/>
      <c r="AX114" s="42"/>
      <c r="AY114" s="42"/>
      <c r="AZ114" s="42"/>
      <c r="BA114" s="42"/>
      <c r="BB114" s="42"/>
      <c r="BC114" s="42"/>
      <c r="BD114" s="42"/>
      <c r="BE114" s="66">
        <f t="shared" si="161"/>
        <v>0</v>
      </c>
      <c r="BF114" s="42"/>
      <c r="BG114" s="42"/>
      <c r="BH114" s="42"/>
      <c r="BI114" s="42"/>
      <c r="BJ114" s="42"/>
      <c r="BK114" s="42"/>
      <c r="BL114" s="42"/>
      <c r="BM114" s="42"/>
      <c r="BN114" s="66">
        <f t="shared" si="162"/>
        <v>0</v>
      </c>
      <c r="BO114" s="42"/>
      <c r="BP114" s="42"/>
      <c r="BQ114" s="42"/>
      <c r="BR114" s="42"/>
      <c r="BS114" s="42"/>
      <c r="BT114" s="42"/>
      <c r="BU114" s="42"/>
      <c r="BV114" s="42"/>
      <c r="BW114" s="66">
        <f t="shared" si="163"/>
        <v>0</v>
      </c>
      <c r="BX114" s="42"/>
      <c r="BY114" s="42">
        <f t="shared" si="231"/>
        <v>0</v>
      </c>
      <c r="BZ114" s="42"/>
    </row>
    <row r="115" spans="1:78" ht="32.25" outlineLevel="2" thickBot="1" x14ac:dyDescent="0.25">
      <c r="A115" s="25" t="s">
        <v>77</v>
      </c>
      <c r="B115" s="26">
        <f t="shared" si="128"/>
        <v>12</v>
      </c>
      <c r="C115" s="46" t="s">
        <v>78</v>
      </c>
      <c r="D115" s="28">
        <f>SUM(D116,D118,D120)</f>
        <v>93650000</v>
      </c>
      <c r="E115" s="28">
        <f>SUM(E116,E118,E120)</f>
        <v>0</v>
      </c>
      <c r="F115" s="62"/>
      <c r="G115" s="28">
        <f t="shared" si="219"/>
        <v>93650000</v>
      </c>
      <c r="H115" s="60"/>
      <c r="I115" s="28"/>
      <c r="J115" s="27">
        <f>SUM(J116,J118,J120,J88,J90)</f>
        <v>140450000</v>
      </c>
      <c r="K115" s="27">
        <f>SUM(K116,K118,K120)</f>
        <v>0</v>
      </c>
      <c r="L115" s="27">
        <f>SUM(L116,L118,L120)</f>
        <v>0</v>
      </c>
      <c r="M115" s="27">
        <f>SUM(M116,M118,M120)</f>
        <v>0</v>
      </c>
      <c r="N115" s="27">
        <f>SUM(N116,N118,N120)</f>
        <v>0</v>
      </c>
      <c r="O115" s="27">
        <f t="shared" si="129"/>
        <v>140450000</v>
      </c>
      <c r="P115" s="29">
        <f t="shared" si="220"/>
        <v>46800000</v>
      </c>
      <c r="Q115" s="28"/>
      <c r="R115" s="27">
        <f>SUM(R116,R118,R120,R88,R90)</f>
        <v>142586000</v>
      </c>
      <c r="S115" s="27">
        <f>SUM(S116,S118,S120)</f>
        <v>0</v>
      </c>
      <c r="T115" s="27">
        <f>SUM(T116,T118,T120)</f>
        <v>0</v>
      </c>
      <c r="U115" s="27">
        <f>SUM(U116,U118,U120)</f>
        <v>0</v>
      </c>
      <c r="V115" s="27">
        <f>SUM(V116,V118,V120)</f>
        <v>0</v>
      </c>
      <c r="W115" s="27">
        <f t="shared" si="130"/>
        <v>142586000</v>
      </c>
      <c r="X115" s="28"/>
      <c r="Y115" s="27">
        <f>SUM(Y116,Y118,Y120)</f>
        <v>122886000</v>
      </c>
      <c r="Z115" s="27">
        <f>SUM(Z116,Z118,Z120)</f>
        <v>0</v>
      </c>
      <c r="AA115" s="27">
        <f>SUM(AA116,AA118,AA120)</f>
        <v>0</v>
      </c>
      <c r="AB115" s="27">
        <f>SUM(AB116,AB118,AB120)</f>
        <v>0</v>
      </c>
      <c r="AC115" s="27">
        <f>SUM(AC116,AC118,AC120)</f>
        <v>0</v>
      </c>
      <c r="AD115" s="27">
        <f t="shared" si="158"/>
        <v>122886000</v>
      </c>
      <c r="AE115" s="27">
        <f t="shared" ref="AE115:AL115" si="253">SUM(AE116,AE118,AE120)</f>
        <v>122886000</v>
      </c>
      <c r="AF115" s="27">
        <f t="shared" si="253"/>
        <v>0</v>
      </c>
      <c r="AG115" s="27">
        <f t="shared" si="253"/>
        <v>0</v>
      </c>
      <c r="AH115" s="27">
        <f t="shared" si="253"/>
        <v>0</v>
      </c>
      <c r="AI115" s="27">
        <f t="shared" si="253"/>
        <v>0</v>
      </c>
      <c r="AJ115" s="27">
        <f t="shared" si="253"/>
        <v>0</v>
      </c>
      <c r="AK115" s="27">
        <f t="shared" si="253"/>
        <v>0</v>
      </c>
      <c r="AL115" s="27">
        <f t="shared" si="253"/>
        <v>0</v>
      </c>
      <c r="AM115" s="27">
        <f t="shared" si="159"/>
        <v>122886000</v>
      </c>
      <c r="AN115" s="27">
        <f t="shared" ref="AN115:AU115" si="254">SUM(AN116,AN118,AN120)</f>
        <v>122886000</v>
      </c>
      <c r="AO115" s="27">
        <f t="shared" si="254"/>
        <v>0</v>
      </c>
      <c r="AP115" s="27">
        <f t="shared" si="254"/>
        <v>0</v>
      </c>
      <c r="AQ115" s="27">
        <f t="shared" si="254"/>
        <v>0</v>
      </c>
      <c r="AR115" s="27">
        <f t="shared" si="254"/>
        <v>0</v>
      </c>
      <c r="AS115" s="27">
        <f t="shared" si="254"/>
        <v>0</v>
      </c>
      <c r="AT115" s="27">
        <f t="shared" si="254"/>
        <v>0</v>
      </c>
      <c r="AU115" s="27">
        <f t="shared" si="254"/>
        <v>0</v>
      </c>
      <c r="AV115" s="27">
        <f t="shared" si="160"/>
        <v>122886000</v>
      </c>
      <c r="AW115" s="27">
        <f t="shared" ref="AW115:BD115" si="255">SUM(AW116,AW118,AW120)</f>
        <v>124086000</v>
      </c>
      <c r="AX115" s="27">
        <f t="shared" si="255"/>
        <v>0</v>
      </c>
      <c r="AY115" s="27">
        <f t="shared" si="255"/>
        <v>0</v>
      </c>
      <c r="AZ115" s="27">
        <f t="shared" si="255"/>
        <v>0</v>
      </c>
      <c r="BA115" s="27">
        <f t="shared" si="255"/>
        <v>0</v>
      </c>
      <c r="BB115" s="27">
        <f t="shared" si="255"/>
        <v>0</v>
      </c>
      <c r="BC115" s="27">
        <f t="shared" si="255"/>
        <v>0</v>
      </c>
      <c r="BD115" s="27">
        <f t="shared" si="255"/>
        <v>0</v>
      </c>
      <c r="BE115" s="27">
        <f t="shared" si="161"/>
        <v>124086000</v>
      </c>
      <c r="BF115" s="27">
        <f t="shared" ref="BF115:BM115" si="256">SUM(BF116,BF118,BF120)</f>
        <v>124086000</v>
      </c>
      <c r="BG115" s="27">
        <f t="shared" si="256"/>
        <v>0</v>
      </c>
      <c r="BH115" s="27">
        <f t="shared" si="256"/>
        <v>0</v>
      </c>
      <c r="BI115" s="27">
        <f t="shared" si="256"/>
        <v>0</v>
      </c>
      <c r="BJ115" s="27">
        <f t="shared" si="256"/>
        <v>0</v>
      </c>
      <c r="BK115" s="27">
        <f t="shared" si="256"/>
        <v>0</v>
      </c>
      <c r="BL115" s="27">
        <f t="shared" si="256"/>
        <v>0</v>
      </c>
      <c r="BM115" s="27">
        <f t="shared" si="256"/>
        <v>0</v>
      </c>
      <c r="BN115" s="27">
        <f t="shared" si="162"/>
        <v>124086000</v>
      </c>
      <c r="BO115" s="27">
        <f t="shared" ref="BO115:BV115" si="257">SUM(BO116,BO118,BO120)</f>
        <v>124086000</v>
      </c>
      <c r="BP115" s="27">
        <f t="shared" si="257"/>
        <v>0</v>
      </c>
      <c r="BQ115" s="27">
        <f t="shared" si="257"/>
        <v>0</v>
      </c>
      <c r="BR115" s="27">
        <f t="shared" si="257"/>
        <v>0</v>
      </c>
      <c r="BS115" s="27">
        <f t="shared" si="257"/>
        <v>0</v>
      </c>
      <c r="BT115" s="27">
        <f t="shared" si="257"/>
        <v>0</v>
      </c>
      <c r="BU115" s="27">
        <f t="shared" si="257"/>
        <v>0</v>
      </c>
      <c r="BV115" s="27">
        <f t="shared" si="257"/>
        <v>0</v>
      </c>
      <c r="BW115" s="27">
        <f t="shared" si="163"/>
        <v>124086000</v>
      </c>
      <c r="BX115" s="27">
        <f t="shared" ref="BX115" si="258">SUM(BX116,BX118,BX120)</f>
        <v>124086000</v>
      </c>
      <c r="BY115" s="27">
        <f t="shared" si="231"/>
        <v>0</v>
      </c>
      <c r="BZ115" s="27"/>
    </row>
    <row r="116" spans="1:78" ht="63.75" outlineLevel="3" collapsed="1" thickBot="1" x14ac:dyDescent="0.25">
      <c r="A116" s="30" t="s">
        <v>79</v>
      </c>
      <c r="B116" s="31">
        <f t="shared" si="128"/>
        <v>15</v>
      </c>
      <c r="C116" s="32" t="s">
        <v>80</v>
      </c>
      <c r="D116" s="34">
        <v>63650000</v>
      </c>
      <c r="E116" s="34"/>
      <c r="F116" s="63"/>
      <c r="G116" s="34">
        <f t="shared" si="219"/>
        <v>63650000</v>
      </c>
      <c r="H116" s="33"/>
      <c r="I116" s="34"/>
      <c r="J116" s="35">
        <f>SUM(J117)</f>
        <v>57750000</v>
      </c>
      <c r="K116" s="35">
        <f>SUM(K117)</f>
        <v>0</v>
      </c>
      <c r="L116" s="35">
        <f>SUM(L117)</f>
        <v>0</v>
      </c>
      <c r="M116" s="35">
        <f>SUM(M117)</f>
        <v>0</v>
      </c>
      <c r="N116" s="35">
        <f>SUM(N117)</f>
        <v>0</v>
      </c>
      <c r="O116" s="35">
        <f t="shared" si="129"/>
        <v>57750000</v>
      </c>
      <c r="P116" s="36">
        <f t="shared" si="220"/>
        <v>-5900000</v>
      </c>
      <c r="Q116" s="34"/>
      <c r="R116" s="35">
        <f>SUM(R117)</f>
        <v>58386000</v>
      </c>
      <c r="S116" s="35">
        <f>SUM(S117)</f>
        <v>0</v>
      </c>
      <c r="T116" s="35">
        <f>SUM(T117)</f>
        <v>0</v>
      </c>
      <c r="U116" s="35">
        <f>SUM(U117)</f>
        <v>0</v>
      </c>
      <c r="V116" s="35">
        <f>SUM(V117)</f>
        <v>0</v>
      </c>
      <c r="W116" s="35">
        <f t="shared" si="130"/>
        <v>58386000</v>
      </c>
      <c r="X116" s="34"/>
      <c r="Y116" s="44">
        <v>72000000</v>
      </c>
      <c r="Z116" s="35">
        <f>SUM(Z117)</f>
        <v>0</v>
      </c>
      <c r="AA116" s="35">
        <f>SUM(AA117)</f>
        <v>0</v>
      </c>
      <c r="AB116" s="35">
        <f>SUM(AB117)</f>
        <v>0</v>
      </c>
      <c r="AC116" s="35">
        <f>SUM(AC117)</f>
        <v>0</v>
      </c>
      <c r="AD116" s="35">
        <f t="shared" si="158"/>
        <v>72000000</v>
      </c>
      <c r="AE116" s="44">
        <v>72000000</v>
      </c>
      <c r="AF116" s="35">
        <f t="shared" ref="AF116:AL116" si="259">SUM(AF117)</f>
        <v>0</v>
      </c>
      <c r="AG116" s="35">
        <f t="shared" si="259"/>
        <v>0</v>
      </c>
      <c r="AH116" s="35">
        <f t="shared" si="259"/>
        <v>0</v>
      </c>
      <c r="AI116" s="35">
        <f t="shared" si="259"/>
        <v>0</v>
      </c>
      <c r="AJ116" s="35">
        <f t="shared" si="259"/>
        <v>0</v>
      </c>
      <c r="AK116" s="35">
        <f t="shared" si="259"/>
        <v>0</v>
      </c>
      <c r="AL116" s="35">
        <f t="shared" si="259"/>
        <v>0</v>
      </c>
      <c r="AM116" s="35">
        <f t="shared" si="159"/>
        <v>72000000</v>
      </c>
      <c r="AN116" s="44">
        <v>72000000</v>
      </c>
      <c r="AO116" s="35">
        <f t="shared" ref="AO116:AU116" si="260">SUM(AO117)</f>
        <v>0</v>
      </c>
      <c r="AP116" s="35">
        <f t="shared" si="260"/>
        <v>0</v>
      </c>
      <c r="AQ116" s="35">
        <f t="shared" si="260"/>
        <v>0</v>
      </c>
      <c r="AR116" s="35">
        <f t="shared" si="260"/>
        <v>0</v>
      </c>
      <c r="AS116" s="35">
        <f t="shared" si="260"/>
        <v>0</v>
      </c>
      <c r="AT116" s="35">
        <f t="shared" si="260"/>
        <v>0</v>
      </c>
      <c r="AU116" s="35">
        <f t="shared" si="260"/>
        <v>0</v>
      </c>
      <c r="AV116" s="35">
        <f t="shared" si="160"/>
        <v>72000000</v>
      </c>
      <c r="AW116" s="44">
        <f>72000000+1200000</f>
        <v>73200000</v>
      </c>
      <c r="AX116" s="35">
        <f t="shared" ref="AX116:BD116" si="261">SUM(AX117)</f>
        <v>0</v>
      </c>
      <c r="AY116" s="35">
        <f t="shared" si="261"/>
        <v>0</v>
      </c>
      <c r="AZ116" s="35">
        <f t="shared" si="261"/>
        <v>0</v>
      </c>
      <c r="BA116" s="35">
        <f t="shared" si="261"/>
        <v>0</v>
      </c>
      <c r="BB116" s="35">
        <f t="shared" si="261"/>
        <v>0</v>
      </c>
      <c r="BC116" s="35">
        <f t="shared" si="261"/>
        <v>0</v>
      </c>
      <c r="BD116" s="35">
        <f t="shared" si="261"/>
        <v>0</v>
      </c>
      <c r="BE116" s="35">
        <f t="shared" si="161"/>
        <v>73200000</v>
      </c>
      <c r="BF116" s="44">
        <f>72000000+1200000</f>
        <v>73200000</v>
      </c>
      <c r="BG116" s="35">
        <f t="shared" ref="BG116:BM116" si="262">SUM(BG117)</f>
        <v>0</v>
      </c>
      <c r="BH116" s="35">
        <f t="shared" si="262"/>
        <v>0</v>
      </c>
      <c r="BI116" s="35">
        <f t="shared" si="262"/>
        <v>0</v>
      </c>
      <c r="BJ116" s="35">
        <f t="shared" si="262"/>
        <v>0</v>
      </c>
      <c r="BK116" s="35">
        <f t="shared" si="262"/>
        <v>0</v>
      </c>
      <c r="BL116" s="35">
        <f t="shared" si="262"/>
        <v>0</v>
      </c>
      <c r="BM116" s="35">
        <f t="shared" si="262"/>
        <v>0</v>
      </c>
      <c r="BN116" s="35">
        <f t="shared" si="162"/>
        <v>73200000</v>
      </c>
      <c r="BO116" s="35">
        <f>72000000+1200000</f>
        <v>73200000</v>
      </c>
      <c r="BP116" s="35">
        <f t="shared" ref="BP116:BV116" si="263">SUM(BP117)</f>
        <v>0</v>
      </c>
      <c r="BQ116" s="35">
        <f t="shared" si="263"/>
        <v>0</v>
      </c>
      <c r="BR116" s="35">
        <f t="shared" si="263"/>
        <v>0</v>
      </c>
      <c r="BS116" s="35">
        <f t="shared" si="263"/>
        <v>0</v>
      </c>
      <c r="BT116" s="35">
        <f t="shared" si="263"/>
        <v>0</v>
      </c>
      <c r="BU116" s="35">
        <f t="shared" si="263"/>
        <v>0</v>
      </c>
      <c r="BV116" s="35">
        <f t="shared" si="263"/>
        <v>0</v>
      </c>
      <c r="BW116" s="35">
        <f t="shared" si="163"/>
        <v>73200000</v>
      </c>
      <c r="BX116" s="35">
        <f>BW116</f>
        <v>73200000</v>
      </c>
      <c r="BY116" s="35">
        <f t="shared" si="231"/>
        <v>0</v>
      </c>
      <c r="BZ116" s="35"/>
    </row>
    <row r="117" spans="1:78" ht="15.75" hidden="1" outlineLevel="4" thickBot="1" x14ac:dyDescent="0.25">
      <c r="A117" s="37"/>
      <c r="B117" s="38">
        <f t="shared" si="128"/>
        <v>0</v>
      </c>
      <c r="C117" s="39"/>
      <c r="D117" s="41"/>
      <c r="E117" s="41"/>
      <c r="F117" s="41"/>
      <c r="G117" s="41">
        <f t="shared" si="219"/>
        <v>0</v>
      </c>
      <c r="H117" s="40" t="s">
        <v>26</v>
      </c>
      <c r="I117" s="41">
        <v>16</v>
      </c>
      <c r="J117" s="42">
        <f>49000000+8750000</f>
        <v>57750000</v>
      </c>
      <c r="K117" s="42"/>
      <c r="L117" s="42"/>
      <c r="M117" s="42"/>
      <c r="N117" s="42"/>
      <c r="O117" s="66">
        <f t="shared" si="129"/>
        <v>57750000</v>
      </c>
      <c r="P117" s="43">
        <f t="shared" si="220"/>
        <v>57750000</v>
      </c>
      <c r="Q117" s="41">
        <v>16</v>
      </c>
      <c r="R117" s="42">
        <f>51450000+6936000</f>
        <v>58386000</v>
      </c>
      <c r="S117" s="42"/>
      <c r="T117" s="42"/>
      <c r="U117" s="42"/>
      <c r="V117" s="42"/>
      <c r="W117" s="66">
        <f t="shared" si="130"/>
        <v>58386000</v>
      </c>
      <c r="X117" s="41">
        <v>16</v>
      </c>
      <c r="Y117" s="42">
        <f>51450000+6936000</f>
        <v>58386000</v>
      </c>
      <c r="Z117" s="42"/>
      <c r="AA117" s="42"/>
      <c r="AB117" s="42"/>
      <c r="AC117" s="42"/>
      <c r="AD117" s="66">
        <f t="shared" si="158"/>
        <v>58386000</v>
      </c>
      <c r="AE117" s="42">
        <f>51450000+6936000</f>
        <v>58386000</v>
      </c>
      <c r="AF117" s="42"/>
      <c r="AG117" s="42"/>
      <c r="AH117" s="42"/>
      <c r="AI117" s="42"/>
      <c r="AJ117" s="42"/>
      <c r="AK117" s="42"/>
      <c r="AL117" s="42"/>
      <c r="AM117" s="66">
        <f t="shared" si="159"/>
        <v>58386000</v>
      </c>
      <c r="AN117" s="42">
        <f>51450000+6936000</f>
        <v>58386000</v>
      </c>
      <c r="AO117" s="42"/>
      <c r="AP117" s="42"/>
      <c r="AQ117" s="42"/>
      <c r="AR117" s="42"/>
      <c r="AS117" s="42"/>
      <c r="AT117" s="42"/>
      <c r="AU117" s="42"/>
      <c r="AV117" s="66">
        <f t="shared" si="160"/>
        <v>58386000</v>
      </c>
      <c r="AW117" s="42">
        <f>51450000+6936000</f>
        <v>58386000</v>
      </c>
      <c r="AX117" s="42"/>
      <c r="AY117" s="42"/>
      <c r="AZ117" s="42"/>
      <c r="BA117" s="42"/>
      <c r="BB117" s="42"/>
      <c r="BC117" s="42"/>
      <c r="BD117" s="42"/>
      <c r="BE117" s="66">
        <f t="shared" si="161"/>
        <v>58386000</v>
      </c>
      <c r="BF117" s="42">
        <f>51450000+6936000</f>
        <v>58386000</v>
      </c>
      <c r="BG117" s="42"/>
      <c r="BH117" s="42"/>
      <c r="BI117" s="42"/>
      <c r="BJ117" s="42"/>
      <c r="BK117" s="42"/>
      <c r="BL117" s="42"/>
      <c r="BM117" s="42"/>
      <c r="BN117" s="66">
        <f t="shared" si="162"/>
        <v>58386000</v>
      </c>
      <c r="BO117" s="42">
        <f>51450000+6936000</f>
        <v>58386000</v>
      </c>
      <c r="BP117" s="42"/>
      <c r="BQ117" s="42"/>
      <c r="BR117" s="42"/>
      <c r="BS117" s="42"/>
      <c r="BT117" s="42"/>
      <c r="BU117" s="42"/>
      <c r="BV117" s="42"/>
      <c r="BW117" s="66">
        <f t="shared" si="163"/>
        <v>58386000</v>
      </c>
      <c r="BX117" s="42"/>
      <c r="BY117" s="42">
        <f t="shared" si="231"/>
        <v>-58386000</v>
      </c>
      <c r="BZ117" s="42"/>
    </row>
    <row r="118" spans="1:78" ht="32.25" outlineLevel="3" collapsed="1" thickBot="1" x14ac:dyDescent="0.25">
      <c r="A118" s="30" t="s">
        <v>81</v>
      </c>
      <c r="B118" s="31">
        <f t="shared" si="128"/>
        <v>15</v>
      </c>
      <c r="C118" s="32" t="s">
        <v>82</v>
      </c>
      <c r="D118" s="34">
        <v>15000000</v>
      </c>
      <c r="E118" s="34"/>
      <c r="F118" s="63"/>
      <c r="G118" s="34">
        <f t="shared" si="219"/>
        <v>15000000</v>
      </c>
      <c r="H118" s="33"/>
      <c r="I118" s="34"/>
      <c r="J118" s="35">
        <f>SUM(J119)</f>
        <v>15000000</v>
      </c>
      <c r="K118" s="35">
        <f>SUM(K119)</f>
        <v>0</v>
      </c>
      <c r="L118" s="35">
        <f>SUM(L119)</f>
        <v>0</v>
      </c>
      <c r="M118" s="35">
        <f>SUM(M119)</f>
        <v>0</v>
      </c>
      <c r="N118" s="35">
        <f>SUM(N119)</f>
        <v>0</v>
      </c>
      <c r="O118" s="35">
        <f t="shared" si="129"/>
        <v>15000000</v>
      </c>
      <c r="P118" s="36">
        <f t="shared" si="220"/>
        <v>0</v>
      </c>
      <c r="Q118" s="34"/>
      <c r="R118" s="35">
        <f>SUM(R119)</f>
        <v>15750000</v>
      </c>
      <c r="S118" s="35">
        <f>SUM(S119)</f>
        <v>0</v>
      </c>
      <c r="T118" s="35">
        <f>SUM(T119)</f>
        <v>0</v>
      </c>
      <c r="U118" s="35">
        <f>SUM(U119)</f>
        <v>0</v>
      </c>
      <c r="V118" s="35">
        <f>SUM(V119)</f>
        <v>0</v>
      </c>
      <c r="W118" s="35">
        <f t="shared" si="130"/>
        <v>15750000</v>
      </c>
      <c r="X118" s="34"/>
      <c r="Y118" s="44">
        <v>25000000</v>
      </c>
      <c r="Z118" s="35">
        <f>SUM(Z119)</f>
        <v>0</v>
      </c>
      <c r="AA118" s="35">
        <f>SUM(AA119)</f>
        <v>0</v>
      </c>
      <c r="AB118" s="35">
        <f>SUM(AB119)</f>
        <v>0</v>
      </c>
      <c r="AC118" s="35">
        <f>SUM(AC119)</f>
        <v>0</v>
      </c>
      <c r="AD118" s="35">
        <f t="shared" si="158"/>
        <v>25000000</v>
      </c>
      <c r="AE118" s="44">
        <v>25000000</v>
      </c>
      <c r="AF118" s="35">
        <f t="shared" ref="AF118:AL118" si="264">SUM(AF119)</f>
        <v>0</v>
      </c>
      <c r="AG118" s="35">
        <f t="shared" si="264"/>
        <v>0</v>
      </c>
      <c r="AH118" s="35">
        <f t="shared" si="264"/>
        <v>0</v>
      </c>
      <c r="AI118" s="35">
        <f t="shared" si="264"/>
        <v>0</v>
      </c>
      <c r="AJ118" s="35">
        <f t="shared" si="264"/>
        <v>0</v>
      </c>
      <c r="AK118" s="35">
        <f t="shared" si="264"/>
        <v>0</v>
      </c>
      <c r="AL118" s="35">
        <f t="shared" si="264"/>
        <v>0</v>
      </c>
      <c r="AM118" s="35">
        <f t="shared" si="159"/>
        <v>25000000</v>
      </c>
      <c r="AN118" s="44">
        <v>25000000</v>
      </c>
      <c r="AO118" s="35">
        <f t="shared" ref="AO118:AU118" si="265">SUM(AO119)</f>
        <v>0</v>
      </c>
      <c r="AP118" s="35">
        <f t="shared" si="265"/>
        <v>0</v>
      </c>
      <c r="AQ118" s="35">
        <f t="shared" si="265"/>
        <v>0</v>
      </c>
      <c r="AR118" s="35">
        <f t="shared" si="265"/>
        <v>0</v>
      </c>
      <c r="AS118" s="35">
        <f t="shared" si="265"/>
        <v>0</v>
      </c>
      <c r="AT118" s="35">
        <f t="shared" si="265"/>
        <v>0</v>
      </c>
      <c r="AU118" s="35">
        <f t="shared" si="265"/>
        <v>0</v>
      </c>
      <c r="AV118" s="35">
        <f t="shared" si="160"/>
        <v>25000000</v>
      </c>
      <c r="AW118" s="44">
        <v>25000000</v>
      </c>
      <c r="AX118" s="35">
        <f t="shared" ref="AX118:BD118" si="266">SUM(AX119)</f>
        <v>0</v>
      </c>
      <c r="AY118" s="35">
        <f t="shared" si="266"/>
        <v>0</v>
      </c>
      <c r="AZ118" s="35">
        <f t="shared" si="266"/>
        <v>0</v>
      </c>
      <c r="BA118" s="35">
        <f t="shared" si="266"/>
        <v>0</v>
      </c>
      <c r="BB118" s="35">
        <f t="shared" si="266"/>
        <v>0</v>
      </c>
      <c r="BC118" s="35">
        <f t="shared" si="266"/>
        <v>0</v>
      </c>
      <c r="BD118" s="35">
        <f t="shared" si="266"/>
        <v>0</v>
      </c>
      <c r="BE118" s="35">
        <f t="shared" si="161"/>
        <v>25000000</v>
      </c>
      <c r="BF118" s="44">
        <v>25000000</v>
      </c>
      <c r="BG118" s="35">
        <f t="shared" ref="BG118:BM118" si="267">SUM(BG119)</f>
        <v>0</v>
      </c>
      <c r="BH118" s="35">
        <f t="shared" si="267"/>
        <v>0</v>
      </c>
      <c r="BI118" s="35">
        <f t="shared" si="267"/>
        <v>0</v>
      </c>
      <c r="BJ118" s="35">
        <f t="shared" si="267"/>
        <v>0</v>
      </c>
      <c r="BK118" s="35">
        <f t="shared" si="267"/>
        <v>0</v>
      </c>
      <c r="BL118" s="35">
        <f t="shared" si="267"/>
        <v>0</v>
      </c>
      <c r="BM118" s="35">
        <f t="shared" si="267"/>
        <v>0</v>
      </c>
      <c r="BN118" s="35">
        <f t="shared" si="162"/>
        <v>25000000</v>
      </c>
      <c r="BO118" s="35">
        <v>25000000</v>
      </c>
      <c r="BP118" s="35">
        <f t="shared" ref="BP118:BV118" si="268">SUM(BP119)</f>
        <v>0</v>
      </c>
      <c r="BQ118" s="35">
        <f t="shared" si="268"/>
        <v>0</v>
      </c>
      <c r="BR118" s="35">
        <f t="shared" si="268"/>
        <v>0</v>
      </c>
      <c r="BS118" s="35">
        <f t="shared" si="268"/>
        <v>0</v>
      </c>
      <c r="BT118" s="35">
        <f t="shared" si="268"/>
        <v>0</v>
      </c>
      <c r="BU118" s="35">
        <f t="shared" si="268"/>
        <v>0</v>
      </c>
      <c r="BV118" s="35">
        <f t="shared" si="268"/>
        <v>0</v>
      </c>
      <c r="BW118" s="35">
        <f t="shared" si="163"/>
        <v>25000000</v>
      </c>
      <c r="BX118" s="35">
        <f>BW118</f>
        <v>25000000</v>
      </c>
      <c r="BY118" s="35">
        <f t="shared" si="231"/>
        <v>0</v>
      </c>
      <c r="BZ118" s="35"/>
    </row>
    <row r="119" spans="1:78" ht="15.75" hidden="1" outlineLevel="4" thickBot="1" x14ac:dyDescent="0.25">
      <c r="A119" s="37"/>
      <c r="B119" s="38">
        <f t="shared" si="128"/>
        <v>0</v>
      </c>
      <c r="C119" s="39"/>
      <c r="D119" s="41"/>
      <c r="E119" s="41"/>
      <c r="F119" s="41"/>
      <c r="G119" s="41">
        <f t="shared" si="219"/>
        <v>0</v>
      </c>
      <c r="H119" s="40" t="s">
        <v>26</v>
      </c>
      <c r="I119" s="41">
        <v>1</v>
      </c>
      <c r="J119" s="42">
        <v>15000000</v>
      </c>
      <c r="K119" s="42"/>
      <c r="L119" s="42"/>
      <c r="M119" s="42"/>
      <c r="N119" s="42"/>
      <c r="O119" s="42">
        <f t="shared" si="129"/>
        <v>15000000</v>
      </c>
      <c r="P119" s="43">
        <f t="shared" si="220"/>
        <v>15000000</v>
      </c>
      <c r="Q119" s="41">
        <v>1</v>
      </c>
      <c r="R119" s="42">
        <v>15750000</v>
      </c>
      <c r="S119" s="42"/>
      <c r="T119" s="42"/>
      <c r="U119" s="42"/>
      <c r="V119" s="42"/>
      <c r="W119" s="42">
        <f t="shared" si="130"/>
        <v>15750000</v>
      </c>
      <c r="X119" s="41"/>
      <c r="Y119" s="42"/>
      <c r="Z119" s="42"/>
      <c r="AA119" s="42"/>
      <c r="AB119" s="42"/>
      <c r="AC119" s="42"/>
      <c r="AD119" s="42">
        <f t="shared" si="158"/>
        <v>0</v>
      </c>
      <c r="AE119" s="42"/>
      <c r="AF119" s="42"/>
      <c r="AG119" s="42"/>
      <c r="AH119" s="42"/>
      <c r="AI119" s="42"/>
      <c r="AJ119" s="42"/>
      <c r="AK119" s="42"/>
      <c r="AL119" s="42"/>
      <c r="AM119" s="42">
        <f t="shared" si="159"/>
        <v>0</v>
      </c>
      <c r="AN119" s="42"/>
      <c r="AO119" s="42"/>
      <c r="AP119" s="42"/>
      <c r="AQ119" s="42"/>
      <c r="AR119" s="42"/>
      <c r="AS119" s="42"/>
      <c r="AT119" s="42"/>
      <c r="AU119" s="42"/>
      <c r="AV119" s="42">
        <f t="shared" si="160"/>
        <v>0</v>
      </c>
      <c r="AW119" s="42"/>
      <c r="AX119" s="42"/>
      <c r="AY119" s="42"/>
      <c r="AZ119" s="42"/>
      <c r="BA119" s="42"/>
      <c r="BB119" s="42"/>
      <c r="BC119" s="42"/>
      <c r="BD119" s="42"/>
      <c r="BE119" s="42">
        <f t="shared" si="161"/>
        <v>0</v>
      </c>
      <c r="BF119" s="42"/>
      <c r="BG119" s="42"/>
      <c r="BH119" s="42"/>
      <c r="BI119" s="42"/>
      <c r="BJ119" s="42"/>
      <c r="BK119" s="42"/>
      <c r="BL119" s="42"/>
      <c r="BM119" s="42"/>
      <c r="BN119" s="42">
        <f t="shared" si="162"/>
        <v>0</v>
      </c>
      <c r="BO119" s="42"/>
      <c r="BP119" s="42"/>
      <c r="BQ119" s="42"/>
      <c r="BR119" s="42"/>
      <c r="BS119" s="42"/>
      <c r="BT119" s="42"/>
      <c r="BU119" s="42"/>
      <c r="BV119" s="42"/>
      <c r="BW119" s="42">
        <f t="shared" si="163"/>
        <v>0</v>
      </c>
      <c r="BX119" s="42"/>
      <c r="BY119" s="42">
        <f t="shared" si="231"/>
        <v>0</v>
      </c>
      <c r="BZ119" s="42"/>
    </row>
    <row r="120" spans="1:78" ht="48" outlineLevel="3" collapsed="1" thickBot="1" x14ac:dyDescent="0.25">
      <c r="A120" s="30" t="s">
        <v>83</v>
      </c>
      <c r="B120" s="31">
        <f t="shared" si="128"/>
        <v>15</v>
      </c>
      <c r="C120" s="32" t="s">
        <v>84</v>
      </c>
      <c r="D120" s="34">
        <v>15000000</v>
      </c>
      <c r="E120" s="34"/>
      <c r="F120" s="63"/>
      <c r="G120" s="34">
        <f t="shared" si="219"/>
        <v>15000000</v>
      </c>
      <c r="H120" s="33"/>
      <c r="I120" s="34"/>
      <c r="J120" s="35">
        <f>SUM(J121)</f>
        <v>15000000</v>
      </c>
      <c r="K120" s="35">
        <f>SUM(K121)</f>
        <v>0</v>
      </c>
      <c r="L120" s="35">
        <f>SUM(L121)</f>
        <v>0</v>
      </c>
      <c r="M120" s="35">
        <f>SUM(M121)</f>
        <v>0</v>
      </c>
      <c r="N120" s="35">
        <f>SUM(N121)</f>
        <v>0</v>
      </c>
      <c r="O120" s="35">
        <f t="shared" si="129"/>
        <v>15000000</v>
      </c>
      <c r="P120" s="36">
        <f t="shared" si="220"/>
        <v>0</v>
      </c>
      <c r="Q120" s="34"/>
      <c r="R120" s="35">
        <f>SUM(R121)</f>
        <v>15750000</v>
      </c>
      <c r="S120" s="35">
        <f>SUM(S121)</f>
        <v>0</v>
      </c>
      <c r="T120" s="35">
        <f>SUM(T121)</f>
        <v>0</v>
      </c>
      <c r="U120" s="35">
        <f>SUM(U121)</f>
        <v>0</v>
      </c>
      <c r="V120" s="35">
        <f>SUM(V121)</f>
        <v>0</v>
      </c>
      <c r="W120" s="35">
        <f t="shared" si="130"/>
        <v>15750000</v>
      </c>
      <c r="X120" s="34"/>
      <c r="Y120" s="44">
        <v>25886000</v>
      </c>
      <c r="Z120" s="35">
        <f>SUM(Z121)</f>
        <v>0</v>
      </c>
      <c r="AA120" s="35">
        <f>SUM(AA121)</f>
        <v>0</v>
      </c>
      <c r="AB120" s="35">
        <f>SUM(AB121)</f>
        <v>0</v>
      </c>
      <c r="AC120" s="35">
        <f>SUM(AC121)</f>
        <v>0</v>
      </c>
      <c r="AD120" s="35">
        <f t="shared" si="158"/>
        <v>25886000</v>
      </c>
      <c r="AE120" s="44">
        <v>25886000</v>
      </c>
      <c r="AF120" s="35">
        <f t="shared" ref="AF120:AL120" si="269">SUM(AF121)</f>
        <v>0</v>
      </c>
      <c r="AG120" s="35">
        <f t="shared" si="269"/>
        <v>0</v>
      </c>
      <c r="AH120" s="35">
        <f t="shared" si="269"/>
        <v>0</v>
      </c>
      <c r="AI120" s="35">
        <f t="shared" si="269"/>
        <v>0</v>
      </c>
      <c r="AJ120" s="35">
        <f t="shared" si="269"/>
        <v>0</v>
      </c>
      <c r="AK120" s="35">
        <f t="shared" si="269"/>
        <v>0</v>
      </c>
      <c r="AL120" s="35">
        <f t="shared" si="269"/>
        <v>0</v>
      </c>
      <c r="AM120" s="35">
        <f t="shared" si="159"/>
        <v>25886000</v>
      </c>
      <c r="AN120" s="44">
        <v>25886000</v>
      </c>
      <c r="AO120" s="35">
        <f t="shared" ref="AO120:AU120" si="270">SUM(AO121)</f>
        <v>0</v>
      </c>
      <c r="AP120" s="35">
        <f t="shared" si="270"/>
        <v>0</v>
      </c>
      <c r="AQ120" s="35">
        <f t="shared" si="270"/>
        <v>0</v>
      </c>
      <c r="AR120" s="35">
        <f t="shared" si="270"/>
        <v>0</v>
      </c>
      <c r="AS120" s="35">
        <f t="shared" si="270"/>
        <v>0</v>
      </c>
      <c r="AT120" s="35">
        <f t="shared" si="270"/>
        <v>0</v>
      </c>
      <c r="AU120" s="35">
        <f t="shared" si="270"/>
        <v>0</v>
      </c>
      <c r="AV120" s="35">
        <f t="shared" si="160"/>
        <v>25886000</v>
      </c>
      <c r="AW120" s="44">
        <v>25886000</v>
      </c>
      <c r="AX120" s="35">
        <f t="shared" ref="AX120:BD120" si="271">SUM(AX121)</f>
        <v>0</v>
      </c>
      <c r="AY120" s="35">
        <f t="shared" si="271"/>
        <v>0</v>
      </c>
      <c r="AZ120" s="35">
        <f t="shared" si="271"/>
        <v>0</v>
      </c>
      <c r="BA120" s="35">
        <f t="shared" si="271"/>
        <v>0</v>
      </c>
      <c r="BB120" s="35">
        <f t="shared" si="271"/>
        <v>0</v>
      </c>
      <c r="BC120" s="35">
        <f t="shared" si="271"/>
        <v>0</v>
      </c>
      <c r="BD120" s="35">
        <f t="shared" si="271"/>
        <v>0</v>
      </c>
      <c r="BE120" s="35">
        <f t="shared" si="161"/>
        <v>25886000</v>
      </c>
      <c r="BF120" s="44">
        <v>25886000</v>
      </c>
      <c r="BG120" s="35">
        <f t="shared" ref="BG120:BM120" si="272">SUM(BG121)</f>
        <v>0</v>
      </c>
      <c r="BH120" s="35">
        <f t="shared" si="272"/>
        <v>0</v>
      </c>
      <c r="BI120" s="35">
        <f t="shared" si="272"/>
        <v>0</v>
      </c>
      <c r="BJ120" s="35">
        <f t="shared" si="272"/>
        <v>0</v>
      </c>
      <c r="BK120" s="35">
        <f t="shared" si="272"/>
        <v>0</v>
      </c>
      <c r="BL120" s="35">
        <f t="shared" si="272"/>
        <v>0</v>
      </c>
      <c r="BM120" s="35">
        <f t="shared" si="272"/>
        <v>0</v>
      </c>
      <c r="BN120" s="35">
        <f t="shared" si="162"/>
        <v>25886000</v>
      </c>
      <c r="BO120" s="35">
        <v>25886000</v>
      </c>
      <c r="BP120" s="35">
        <f t="shared" ref="BP120:BV120" si="273">SUM(BP121)</f>
        <v>0</v>
      </c>
      <c r="BQ120" s="35">
        <f t="shared" si="273"/>
        <v>0</v>
      </c>
      <c r="BR120" s="35">
        <f t="shared" si="273"/>
        <v>0</v>
      </c>
      <c r="BS120" s="35">
        <f t="shared" si="273"/>
        <v>0</v>
      </c>
      <c r="BT120" s="35">
        <f t="shared" si="273"/>
        <v>0</v>
      </c>
      <c r="BU120" s="35">
        <f t="shared" si="273"/>
        <v>0</v>
      </c>
      <c r="BV120" s="35">
        <f t="shared" si="273"/>
        <v>0</v>
      </c>
      <c r="BW120" s="35">
        <f t="shared" si="163"/>
        <v>25886000</v>
      </c>
      <c r="BX120" s="35">
        <f>BW120</f>
        <v>25886000</v>
      </c>
      <c r="BY120" s="35">
        <f t="shared" si="231"/>
        <v>0</v>
      </c>
      <c r="BZ120" s="35"/>
    </row>
    <row r="121" spans="1:78" ht="15.75" hidden="1" outlineLevel="4" thickBot="1" x14ac:dyDescent="0.25">
      <c r="A121" s="37"/>
      <c r="B121" s="38">
        <f t="shared" si="128"/>
        <v>0</v>
      </c>
      <c r="C121" s="39"/>
      <c r="D121" s="41"/>
      <c r="E121" s="41"/>
      <c r="F121" s="41"/>
      <c r="G121" s="41">
        <f t="shared" si="219"/>
        <v>0</v>
      </c>
      <c r="H121" s="40" t="s">
        <v>38</v>
      </c>
      <c r="I121" s="41">
        <v>12</v>
      </c>
      <c r="J121" s="42">
        <v>15000000</v>
      </c>
      <c r="K121" s="42"/>
      <c r="L121" s="42"/>
      <c r="M121" s="42"/>
      <c r="N121" s="42"/>
      <c r="O121" s="42">
        <f t="shared" si="129"/>
        <v>15000000</v>
      </c>
      <c r="P121" s="43">
        <f t="shared" si="220"/>
        <v>15000000</v>
      </c>
      <c r="Q121" s="41">
        <v>12</v>
      </c>
      <c r="R121" s="42">
        <v>15750000</v>
      </c>
      <c r="S121" s="42"/>
      <c r="T121" s="42"/>
      <c r="U121" s="42"/>
      <c r="V121" s="42"/>
      <c r="W121" s="42">
        <f t="shared" si="130"/>
        <v>15750000</v>
      </c>
      <c r="X121" s="41"/>
      <c r="Y121" s="42"/>
      <c r="Z121" s="42"/>
      <c r="AA121" s="42"/>
      <c r="AB121" s="42"/>
      <c r="AC121" s="42"/>
      <c r="AD121" s="42">
        <f t="shared" si="158"/>
        <v>0</v>
      </c>
      <c r="AE121" s="42"/>
      <c r="AF121" s="42"/>
      <c r="AG121" s="42"/>
      <c r="AH121" s="42"/>
      <c r="AI121" s="42"/>
      <c r="AJ121" s="42"/>
      <c r="AK121" s="42"/>
      <c r="AL121" s="42"/>
      <c r="AM121" s="42">
        <f t="shared" si="159"/>
        <v>0</v>
      </c>
      <c r="AN121" s="42"/>
      <c r="AO121" s="42"/>
      <c r="AP121" s="42"/>
      <c r="AQ121" s="42"/>
      <c r="AR121" s="42"/>
      <c r="AS121" s="42"/>
      <c r="AT121" s="42"/>
      <c r="AU121" s="42"/>
      <c r="AV121" s="42">
        <f t="shared" si="160"/>
        <v>0</v>
      </c>
      <c r="AW121" s="42"/>
      <c r="AX121" s="42"/>
      <c r="AY121" s="42"/>
      <c r="AZ121" s="42"/>
      <c r="BA121" s="42"/>
      <c r="BB121" s="42"/>
      <c r="BC121" s="42"/>
      <c r="BD121" s="42"/>
      <c r="BE121" s="42">
        <f t="shared" si="161"/>
        <v>0</v>
      </c>
      <c r="BF121" s="42"/>
      <c r="BG121" s="42"/>
      <c r="BH121" s="42"/>
      <c r="BI121" s="42"/>
      <c r="BJ121" s="42"/>
      <c r="BK121" s="42"/>
      <c r="BL121" s="42"/>
      <c r="BM121" s="42"/>
      <c r="BN121" s="42">
        <f t="shared" si="162"/>
        <v>0</v>
      </c>
      <c r="BO121" s="42"/>
      <c r="BP121" s="42"/>
      <c r="BQ121" s="42"/>
      <c r="BR121" s="42"/>
      <c r="BS121" s="42"/>
      <c r="BT121" s="42"/>
      <c r="BU121" s="42"/>
      <c r="BV121" s="42"/>
      <c r="BW121" s="42">
        <f t="shared" si="163"/>
        <v>0</v>
      </c>
      <c r="BX121" s="42"/>
      <c r="BY121" s="42">
        <f t="shared" si="231"/>
        <v>0</v>
      </c>
      <c r="BZ121" s="42"/>
    </row>
  </sheetData>
  <autoFilter ref="A3:BX121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2022-05-26T08:37:04Z</dcterms:modified>
</cp:coreProperties>
</file>